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vistarinc-my.sharepoint.com/personal/edward_franklin_navistar_com/Documents/Desktop/"/>
    </mc:Choice>
  </mc:AlternateContent>
  <xr:revisionPtr revIDLastSave="134" documentId="8_{0035B132-A806-43FF-8298-5E9D8E1CFE34}" xr6:coauthVersionLast="47" xr6:coauthVersionMax="47" xr10:uidLastSave="{437E24DE-1F09-486B-9237-AC95670B62A2}"/>
  <bookViews>
    <workbookView xWindow="30612" yWindow="-108" windowWidth="30936" windowHeight="16896" tabRatio="861" xr2:uid="{00000000-000D-0000-FFFF-FFFF00000000}"/>
  </bookViews>
  <sheets>
    <sheet name="&lt;InsertPNhere&gt;PRIMARY" sheetId="66" r:id="rId1"/>
    <sheet name="&lt;InsertPNhere&gt;ALTERNATE" sheetId="67" r:id="rId2"/>
    <sheet name="Returnable_Containers" sheetId="59" r:id="rId3"/>
    <sheet name="Revision History" sheetId="65" r:id="rId4"/>
  </sheets>
  <externalReferences>
    <externalReference r:id="rId5"/>
  </externalReferences>
  <definedNames>
    <definedName name="_xlnm.Print_Area" localSheetId="1">'&lt;InsertPNhere&gt;ALTERNATE'!$B$2:$M$83</definedName>
    <definedName name="_xlnm.Print_Area" localSheetId="0">'&lt;InsertPNhere&gt;PRIMARY'!$B$2:$M$83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67" l="1"/>
  <c r="J71" i="67"/>
  <c r="F70" i="67"/>
  <c r="C70" i="67"/>
  <c r="L70" i="67" s="1"/>
  <c r="D65" i="67"/>
  <c r="G62" i="67"/>
  <c r="G61" i="67"/>
  <c r="G56" i="67"/>
  <c r="J65" i="67" s="1"/>
  <c r="G45" i="67"/>
  <c r="E45" i="67"/>
  <c r="C45" i="67"/>
  <c r="E46" i="67" s="1"/>
  <c r="G65" i="67" s="1"/>
  <c r="E37" i="67"/>
  <c r="F18" i="67" s="1"/>
  <c r="G35" i="67"/>
  <c r="E61" i="67" s="1"/>
  <c r="E62" i="67" s="1"/>
  <c r="G34" i="67"/>
  <c r="D34" i="67"/>
  <c r="G32" i="67"/>
  <c r="D32" i="67"/>
  <c r="L71" i="66"/>
  <c r="J71" i="66"/>
  <c r="F70" i="66"/>
  <c r="C70" i="66"/>
  <c r="J65" i="66"/>
  <c r="D65" i="66"/>
  <c r="G62" i="66"/>
  <c r="G61" i="66"/>
  <c r="G56" i="66"/>
  <c r="G54" i="66"/>
  <c r="G45" i="66"/>
  <c r="E45" i="66"/>
  <c r="C45" i="66"/>
  <c r="E46" i="66" s="1"/>
  <c r="G65" i="66" s="1"/>
  <c r="M65" i="66" s="1"/>
  <c r="L3" i="66" s="1"/>
  <c r="L4" i="66" s="1"/>
  <c r="E37" i="66"/>
  <c r="F18" i="66" s="1"/>
  <c r="G35" i="66"/>
  <c r="E61" i="66" s="1"/>
  <c r="E62" i="66" s="1"/>
  <c r="G34" i="66"/>
  <c r="D34" i="66"/>
  <c r="G32" i="66"/>
  <c r="D32" i="66"/>
  <c r="G54" i="67" l="1"/>
  <c r="L70" i="66"/>
  <c r="M65" i="67"/>
  <c r="L3" i="67" s="1"/>
  <c r="L4" i="67" s="1"/>
  <c r="F17" i="67"/>
  <c r="I70" i="67"/>
  <c r="F17" i="66"/>
  <c r="I70" i="66"/>
  <c r="F80" i="59" l="1"/>
  <c r="D80" i="59"/>
  <c r="K81" i="59"/>
  <c r="J79" i="59"/>
  <c r="I79" i="59"/>
  <c r="H79" i="59"/>
  <c r="K78" i="59"/>
  <c r="G110" i="59"/>
  <c r="G109" i="59"/>
  <c r="G108" i="59"/>
  <c r="G107" i="59"/>
  <c r="J95" i="59"/>
  <c r="K95" i="59" s="1"/>
  <c r="I95" i="59"/>
  <c r="H95" i="59"/>
  <c r="F95" i="59"/>
  <c r="K94" i="59"/>
  <c r="F94" i="59"/>
  <c r="J88" i="59"/>
  <c r="I88" i="59"/>
  <c r="H88" i="59"/>
  <c r="E88" i="59"/>
  <c r="D88" i="59"/>
  <c r="C88" i="59"/>
  <c r="K87" i="59"/>
  <c r="F87" i="59"/>
  <c r="J72" i="59"/>
  <c r="I72" i="59"/>
  <c r="H72" i="59"/>
  <c r="K71" i="59"/>
  <c r="J65" i="59"/>
  <c r="I65" i="59"/>
  <c r="H65" i="59"/>
  <c r="K64" i="59"/>
  <c r="J55" i="59"/>
  <c r="I55" i="59"/>
  <c r="H55" i="59"/>
  <c r="E55" i="59"/>
  <c r="D55" i="59"/>
  <c r="F55" i="59" s="1"/>
  <c r="C55" i="59"/>
  <c r="K54" i="59"/>
  <c r="F54" i="59"/>
  <c r="J48" i="59"/>
  <c r="I48" i="59"/>
  <c r="H48" i="59"/>
  <c r="K48" i="59" s="1"/>
  <c r="E48" i="59"/>
  <c r="D48" i="59"/>
  <c r="F48" i="59" s="1"/>
  <c r="C48" i="59"/>
  <c r="K47" i="59"/>
  <c r="F47" i="59"/>
  <c r="J41" i="59"/>
  <c r="I41" i="59"/>
  <c r="H41" i="59"/>
  <c r="E41" i="59"/>
  <c r="D41" i="59"/>
  <c r="C41" i="59"/>
  <c r="K40" i="59"/>
  <c r="F40" i="59"/>
  <c r="K34" i="59"/>
  <c r="J34" i="59"/>
  <c r="I34" i="59"/>
  <c r="H34" i="59"/>
  <c r="F34" i="59"/>
  <c r="E34" i="59"/>
  <c r="D34" i="59"/>
  <c r="C34" i="59"/>
  <c r="K33" i="59"/>
  <c r="F33" i="59"/>
  <c r="J25" i="59"/>
  <c r="I25" i="59"/>
  <c r="H25" i="59"/>
  <c r="E25" i="59"/>
  <c r="D25" i="59"/>
  <c r="C25" i="59"/>
  <c r="K24" i="59"/>
  <c r="F24" i="59"/>
  <c r="J18" i="59"/>
  <c r="I18" i="59"/>
  <c r="H18" i="59"/>
  <c r="K18" i="59" s="1"/>
  <c r="E18" i="59"/>
  <c r="D18" i="59"/>
  <c r="F18" i="59" s="1"/>
  <c r="C18" i="59"/>
  <c r="K17" i="59"/>
  <c r="F17" i="59"/>
  <c r="J11" i="59"/>
  <c r="I11" i="59"/>
  <c r="H11" i="59"/>
  <c r="E11" i="59"/>
  <c r="D11" i="59"/>
  <c r="F11" i="59" s="1"/>
  <c r="C11" i="59"/>
  <c r="K10" i="59"/>
  <c r="F10" i="59"/>
  <c r="K41" i="59" l="1"/>
  <c r="K79" i="59"/>
  <c r="K88" i="59"/>
  <c r="K72" i="59"/>
  <c r="F41" i="59"/>
  <c r="N41" i="59" s="1"/>
  <c r="K25" i="59"/>
  <c r="F88" i="59"/>
  <c r="F25" i="59"/>
  <c r="K65" i="59"/>
  <c r="K11" i="59"/>
  <c r="K55" i="59"/>
  <c r="M34" i="59"/>
  <c r="M41" i="59"/>
  <c r="N34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Desktop Engineering</author>
  </authors>
  <commentList>
    <comment ref="G32" authorId="0" shapeId="0" xr:uid="{F286B452-BA37-4999-A8A9-2D774A5D7E53}">
      <text>
        <r>
          <rPr>
            <b/>
            <sz val="9"/>
            <color indexed="81"/>
            <rFont val="Tahoma"/>
            <family val="2"/>
          </rPr>
          <t>Desktop Engineering:</t>
        </r>
        <r>
          <rPr>
            <sz val="9"/>
            <color indexed="81"/>
            <rFont val="Tahoma"/>
            <family val="2"/>
          </rPr>
          <t xml:space="preserve">
NOTE: Potential charge back cost for lost and / or damaged Navistar owned container.  </t>
        </r>
      </text>
    </comment>
    <comment ref="F60" authorId="0" shapeId="0" xr:uid="{DF9BFA55-C1A5-4F10-AEDC-A09BCA30DF1F}">
      <text>
        <r>
          <rPr>
            <b/>
            <sz val="9"/>
            <color indexed="81"/>
            <rFont val="Tahoma"/>
            <family val="2"/>
          </rPr>
          <t>Desktop Engineering:</t>
        </r>
        <r>
          <rPr>
            <sz val="9"/>
            <color indexed="81"/>
            <rFont val="Tahoma"/>
            <family val="2"/>
          </rPr>
          <t xml:space="preserve">
Number of empty returnable containers that fit on a 53' trailer when collapsed (if applicable).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Desktop Engineering</author>
  </authors>
  <commentList>
    <comment ref="G32" authorId="0" shapeId="0" xr:uid="{98DCA922-3D5D-41BB-A132-95F41E4DCB8A}">
      <text>
        <r>
          <rPr>
            <b/>
            <sz val="9"/>
            <color indexed="81"/>
            <rFont val="Tahoma"/>
            <family val="2"/>
          </rPr>
          <t>Desktop Engineering:</t>
        </r>
        <r>
          <rPr>
            <sz val="9"/>
            <color indexed="81"/>
            <rFont val="Tahoma"/>
            <family val="2"/>
          </rPr>
          <t xml:space="preserve">
NOTE: Potential charge back cost for lost and / or damaged Navistar owned container.  </t>
        </r>
      </text>
    </comment>
    <comment ref="F60" authorId="0" shapeId="0" xr:uid="{7568BCFB-1977-4F53-80C9-C8E8BC7D3EFA}">
      <text>
        <r>
          <rPr>
            <b/>
            <sz val="9"/>
            <color indexed="81"/>
            <rFont val="Tahoma"/>
            <family val="2"/>
          </rPr>
          <t>Desktop Engineering:</t>
        </r>
        <r>
          <rPr>
            <sz val="9"/>
            <color indexed="81"/>
            <rFont val="Tahoma"/>
            <family val="2"/>
          </rPr>
          <t xml:space="preserve">
Number of empty returnable containers that fit on a 53' trailer when collapsed (if applicable).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Salaverry, Pietro</author>
  </authors>
  <commentList>
    <comment ref="K12" authorId="0" shapeId="0" xr:uid="{F2A318C9-562D-465F-9B2B-6828607120BE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 xr:uid="{587A6855-26F1-4D92-AAA3-A3803BBBCA70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3C1938B8-E1CA-4ECD-98A7-2F2127628FDC}">
      <text>
        <r>
          <rPr>
            <b/>
            <sz val="9"/>
            <color indexed="81"/>
            <rFont val="Tahoma"/>
            <family val="2"/>
          </rPr>
          <t>External Dimensions:
L: 32 in
W: 30 in
H: 25 in</t>
        </r>
      </text>
    </comment>
    <comment ref="K26" authorId="0" shapeId="0" xr:uid="{3132DCEF-57BF-4743-AA50-7925ABAB5541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DD91F261-E3C2-4A3E-8C06-A45F15D3613F}">
      <text>
        <r>
          <rPr>
            <b/>
            <sz val="9"/>
            <color indexed="81"/>
            <rFont val="Tahoma"/>
            <family val="2"/>
          </rPr>
          <t>External Dimensions:
L: 48 in
W: 15 in
H: 07 in</t>
        </r>
      </text>
    </comment>
    <comment ref="K35" authorId="0" shapeId="0" xr:uid="{346A7B5B-4EFA-43B7-959A-FAFB3AB8F5A9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113B5923-5409-4DF4-9E58-77B6F5F986AA}">
      <text>
        <r>
          <rPr>
            <b/>
            <sz val="9"/>
            <color indexed="81"/>
            <rFont val="Tahoma"/>
            <family val="2"/>
          </rPr>
          <t>External Dimensions:
L: 24 in
W: 15 in
H: 07 in</t>
        </r>
      </text>
    </comment>
    <comment ref="K42" authorId="0" shapeId="0" xr:uid="{88B72CA8-AA3D-434E-BFE7-936FBFFE3240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FD478DB9-F1F7-4B92-B52D-AEDE24AEA48E}">
      <text>
        <r>
          <rPr>
            <b/>
            <sz val="9"/>
            <color indexed="81"/>
            <rFont val="Tahoma"/>
            <family val="2"/>
          </rPr>
          <t>External Dimensions:
L: 12 in
W: 15 in
H: 07 in</t>
        </r>
      </text>
    </comment>
    <comment ref="K49" authorId="0" shapeId="0" xr:uid="{C2750349-A154-4223-807F-E2E327BB2BCF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 xr:uid="{8F9AF979-81AA-43FF-91A6-CECB54502FB4}">
      <text>
        <r>
          <rPr>
            <b/>
            <sz val="9"/>
            <color indexed="81"/>
            <rFont val="Tahoma"/>
            <family val="2"/>
          </rPr>
          <t>External Dimensions:
L: 12 in
W: 07 in
H: 05 in</t>
        </r>
      </text>
    </comment>
    <comment ref="K56" authorId="0" shapeId="0" xr:uid="{AFBE9EFA-F66B-4CE3-A664-A6AC58BECA2F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 shapeId="0" xr:uid="{09CB3FD7-73D1-46D8-9F5C-BE2FD617CA92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3" authorId="0" shapeId="0" xr:uid="{751A1A34-FE4C-45B8-9D96-3728863DC529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0" authorId="0" shapeId="0" xr:uid="{33DD96DD-E0A1-46DE-B0CE-6C897358ACFE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9" authorId="0" shapeId="0" xr:uid="{A1099E06-C8F2-4E69-8036-75BD95B26BF9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6" authorId="0" shapeId="0" xr:uid="{969C066C-CB4C-474F-8F9A-DB5BD484FA8B}">
      <text>
        <r>
          <rPr>
            <b/>
            <sz val="9"/>
            <color indexed="81"/>
            <rFont val="Tahoma"/>
            <family val="2"/>
          </rPr>
          <t xml:space="preserve">Cost Per Unit:
</t>
        </r>
        <r>
          <rPr>
            <sz val="9"/>
            <color indexed="81"/>
            <rFont val="Tahoma"/>
            <family val="2"/>
          </rPr>
          <t xml:space="preserve">
If asset is lost, could be charged to supplier.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<sst xmlns="http://schemas.openxmlformats.org/spreadsheetml/2006/main" count="1020" uniqueCount="289">
  <si>
    <t>L</t>
  </si>
  <si>
    <t>W</t>
  </si>
  <si>
    <t>H</t>
  </si>
  <si>
    <t>SUPPLIER</t>
  </si>
  <si>
    <t>NO</t>
  </si>
  <si>
    <t>YES</t>
  </si>
  <si>
    <t>DIVIDER</t>
  </si>
  <si>
    <t>TRAY</t>
  </si>
  <si>
    <t>BLOCK</t>
  </si>
  <si>
    <t>OTHER</t>
  </si>
  <si>
    <t>FOAM</t>
  </si>
  <si>
    <t>WIRE MESH BASKET</t>
  </si>
  <si>
    <t>EUROPALLET</t>
  </si>
  <si>
    <t>STRETCH WRAP</t>
  </si>
  <si>
    <t>PLASTIC BANDING</t>
  </si>
  <si>
    <t>DRUMS / BARRELS</t>
  </si>
  <si>
    <t>RETURN COMPLETED FORM TO NAVISTAR FOR APPROVAL</t>
  </si>
  <si>
    <t>NAVISTAR</t>
  </si>
  <si>
    <t>UNIT</t>
  </si>
  <si>
    <t>10+</t>
  </si>
  <si>
    <t>Manufacturing</t>
  </si>
  <si>
    <t>Quality</t>
  </si>
  <si>
    <t>Safety</t>
  </si>
  <si>
    <t>Supply Chain</t>
  </si>
  <si>
    <t>Representative</t>
  </si>
  <si>
    <t>Kg</t>
  </si>
  <si>
    <t>Lb</t>
  </si>
  <si>
    <t>mm</t>
  </si>
  <si>
    <t>in</t>
  </si>
  <si>
    <t>Part Density
 [A/C]</t>
  </si>
  <si>
    <t>AREA</t>
  </si>
  <si>
    <t>NAME</t>
  </si>
  <si>
    <t>EMAIL</t>
  </si>
  <si>
    <t>TITLE</t>
  </si>
  <si>
    <t>DATE</t>
  </si>
  <si>
    <t>STATUS</t>
  </si>
  <si>
    <t xml:space="preserve"> </t>
  </si>
  <si>
    <t>LENGTH</t>
  </si>
  <si>
    <t>WIDTH</t>
  </si>
  <si>
    <t>HEIGHT</t>
  </si>
  <si>
    <t>RETURNABLE</t>
  </si>
  <si>
    <t>N/A</t>
  </si>
  <si>
    <t>WHITE</t>
  </si>
  <si>
    <t>BLUE</t>
  </si>
  <si>
    <t>GREY</t>
  </si>
  <si>
    <t>BLACK</t>
  </si>
  <si>
    <t xml:space="preserve">THIS FORM SHOULD BE SUBMITTED IN EXCEL FORMAT FOR APPROVAL TO EMAIL: pfep@navistar.com </t>
  </si>
  <si>
    <t>COMMENTS</t>
  </si>
  <si>
    <t>Description</t>
  </si>
  <si>
    <t>Revision</t>
  </si>
  <si>
    <t>Date</t>
  </si>
  <si>
    <t>By</t>
  </si>
  <si>
    <t>Initial Release</t>
  </si>
  <si>
    <t>GREEN</t>
  </si>
  <si>
    <t>YELLOW</t>
  </si>
  <si>
    <t>PRODUCTION - PRIMARY - RETURNABLE</t>
  </si>
  <si>
    <t>PRODUCTION - ALTERNATE - EXPENDABLE</t>
  </si>
  <si>
    <t>RETURNABLE CONTAINERS</t>
  </si>
  <si>
    <t>(1) PIECE PRICE:</t>
  </si>
  <si>
    <t>(2) COST PER PIECE (PKG):</t>
  </si>
  <si>
    <t xml:space="preserve">CONTAINER SPECIFICATION FORM </t>
  </si>
  <si>
    <t>(3) DATE:</t>
  </si>
  <si>
    <t>Scott Carr</t>
  </si>
  <si>
    <t>Update</t>
  </si>
  <si>
    <t>Pietro Salaverry</t>
  </si>
  <si>
    <t>Model</t>
  </si>
  <si>
    <t>Volume</t>
  </si>
  <si>
    <t>&gt;UNIT LOAD INFORMATION</t>
  </si>
  <si>
    <t xml:space="preserve"> Net Weight</t>
  </si>
  <si>
    <t>Load Weight</t>
  </si>
  <si>
    <t xml:space="preserve">Layers </t>
  </si>
  <si>
    <t>Dim (internal)</t>
  </si>
  <si>
    <t>Dim (external)</t>
  </si>
  <si>
    <t>&gt; BULK CONTAINERS</t>
  </si>
  <si>
    <t>3449029R1</t>
  </si>
  <si>
    <t>3449014R1</t>
  </si>
  <si>
    <t>3449022R1</t>
  </si>
  <si>
    <t>&gt; PALLET AND LID</t>
  </si>
  <si>
    <t>Containers per layer</t>
  </si>
  <si>
    <t>Racks</t>
  </si>
  <si>
    <t>contact containerization team</t>
  </si>
  <si>
    <t>Special</t>
  </si>
  <si>
    <t>-</t>
  </si>
  <si>
    <t>3449000R1</t>
  </si>
  <si>
    <t>3449020R1</t>
  </si>
  <si>
    <t>3449019R1</t>
  </si>
  <si>
    <t>3449008R1</t>
  </si>
  <si>
    <t>3449024R1</t>
  </si>
  <si>
    <t>3449016R1</t>
  </si>
  <si>
    <t>&gt; STEEL RACKS</t>
  </si>
  <si>
    <t>Special configuration and specs. Contact Containerization Team for more details.</t>
  </si>
  <si>
    <t>Inbound</t>
  </si>
  <si>
    <t>Outbound</t>
  </si>
  <si>
    <t>Unit Loads per trailer (53')</t>
  </si>
  <si>
    <t>Total quantity of Containers on 
Unit Load</t>
  </si>
  <si>
    <t>Navistar Container ID</t>
  </si>
  <si>
    <t>CPU</t>
  </si>
  <si>
    <t>48x45x34 - 3449000R1</t>
  </si>
  <si>
    <t>32x30x25 - 3449014R1</t>
  </si>
  <si>
    <t>48x15x07 - 3449022R1</t>
  </si>
  <si>
    <t>24x15x07 - 3449020R1</t>
  </si>
  <si>
    <t>12x15x07 - 3449019R1</t>
  </si>
  <si>
    <t>12x07x05 - 3449016R1</t>
  </si>
  <si>
    <t>PALLET - 3449008R1</t>
  </si>
  <si>
    <t>EXPENDABLE</t>
  </si>
  <si>
    <t>CORRUGATED</t>
  </si>
  <si>
    <t>WOOD</t>
  </si>
  <si>
    <t>POLY BAG</t>
  </si>
  <si>
    <t>KRAFT / STARNET</t>
  </si>
  <si>
    <t>Added "N/A" to "Approvals"</t>
  </si>
  <si>
    <t>Revised "Navistar Plant Location" (drop down)</t>
  </si>
  <si>
    <t>(4)  NAVISTAR PLANT LOCATION(S) WHERE USED</t>
  </si>
  <si>
    <t>EAP 1 (011)</t>
  </si>
  <si>
    <t>EAP 2 (065)</t>
  </si>
  <si>
    <t>SAP (002)</t>
  </si>
  <si>
    <t>TBP (014)</t>
  </si>
  <si>
    <t>HSV (029)</t>
  </si>
  <si>
    <t>SELECT PLANT</t>
  </si>
  <si>
    <t>SELECT</t>
  </si>
  <si>
    <t>BAG</t>
  </si>
  <si>
    <t>CARDBOARD</t>
  </si>
  <si>
    <t>BROWN</t>
  </si>
  <si>
    <t>ORANGE</t>
  </si>
  <si>
    <t>PURPLE</t>
  </si>
  <si>
    <t>RED</t>
  </si>
  <si>
    <t>(5) CSF APPLICATION:</t>
  </si>
  <si>
    <t>(8) PART SKETCH / PHOTO</t>
  </si>
  <si>
    <t>Part Number:</t>
  </si>
  <si>
    <t>Part Description:</t>
  </si>
  <si>
    <t>Hazard Material:</t>
  </si>
  <si>
    <t>Part Dimensions:</t>
  </si>
  <si>
    <t>Part Weight:</t>
  </si>
  <si>
    <t>Navistar Model / Engine this part is used for:</t>
  </si>
  <si>
    <t>Container 
Outside Dimensions:</t>
  </si>
  <si>
    <t>Packaging Type:</t>
  </si>
  <si>
    <t>Returnable Primary Color:</t>
  </si>
  <si>
    <t>HAND TOTE</t>
  </si>
  <si>
    <t>LID w/ STRAPS</t>
  </si>
  <si>
    <t>RETURNABLE CRATE</t>
  </si>
  <si>
    <t>RETURNABLE PALLET / SKID</t>
  </si>
  <si>
    <t>DISPOSABLE CRATE</t>
  </si>
  <si>
    <t>CARDBOARD PALLET / SKID</t>
  </si>
  <si>
    <t>(7)  PART INFORMATION</t>
  </si>
  <si>
    <t>Supplier Name:</t>
  </si>
  <si>
    <t>Supplier Code:</t>
  </si>
  <si>
    <t>Contact Name:</t>
  </si>
  <si>
    <t>Contact Title:</t>
  </si>
  <si>
    <t>Contact Phone:</t>
  </si>
  <si>
    <t>Contact Email:</t>
  </si>
  <si>
    <t>Supplier Address:</t>
  </si>
  <si>
    <t>ENGINEERED RACK</t>
  </si>
  <si>
    <t>If Other, Specify:</t>
  </si>
  <si>
    <t>Is Dunnage Returnable:</t>
  </si>
  <si>
    <t>VCI BAG</t>
  </si>
  <si>
    <t>VCI SHEET</t>
  </si>
  <si>
    <t>VCI POUCH</t>
  </si>
  <si>
    <t>ENGINEERED RETURNABLE</t>
  </si>
  <si>
    <t>MOLDED TRAY</t>
  </si>
  <si>
    <t>WOOD PALLET / SKID</t>
  </si>
  <si>
    <t>Expendable Single Wall Box</t>
  </si>
  <si>
    <t>Expendable Double Wall Box</t>
  </si>
  <si>
    <t>Expendable Triple Wall Box</t>
  </si>
  <si>
    <t>CORNER SUPPORTS</t>
  </si>
  <si>
    <t>1st Dunnage Material:</t>
  </si>
  <si>
    <t>Weight of Shipping Pallet:</t>
  </si>
  <si>
    <t>Lid for Unit Load:</t>
  </si>
  <si>
    <t>MM</t>
  </si>
  <si>
    <t>IN</t>
  </si>
  <si>
    <r>
      <t xml:space="preserve">TOTAL Gross Weight </t>
    </r>
    <r>
      <rPr>
        <b/>
        <sz val="11"/>
        <rFont val="Arial"/>
        <family val="2"/>
      </rPr>
      <t>One Full Unit Load</t>
    </r>
    <r>
      <rPr>
        <sz val="11"/>
        <rFont val="Arial"/>
        <family val="2"/>
      </rPr>
      <t xml:space="preserve"> (parts + container)</t>
    </r>
  </si>
  <si>
    <r>
      <t xml:space="preserve">TOTAL Gross Weight </t>
    </r>
    <r>
      <rPr>
        <b/>
        <sz val="11"/>
        <rFont val="Arial"/>
        <family val="2"/>
      </rPr>
      <t>Full Inbound Trailer (53'</t>
    </r>
    <r>
      <rPr>
        <sz val="11"/>
        <rFont val="Arial"/>
        <family val="2"/>
      </rPr>
      <t>) (parts + containers)</t>
    </r>
  </si>
  <si>
    <t>Is Unit Load Stackable:</t>
  </si>
  <si>
    <t>Unit Loads per Stack:</t>
  </si>
  <si>
    <t>TOTAL Quantity of Stacked Unit Loads per Trailer (53') Inbound:</t>
  </si>
  <si>
    <t>(12)  CONTAINER PACK SKETCH / PHOTO (with dunnage)</t>
  </si>
  <si>
    <t>APPROVED</t>
  </si>
  <si>
    <t>REJECTED</t>
  </si>
  <si>
    <t>INTERIM APPR</t>
  </si>
  <si>
    <t>Container Cost per Unit (USD):</t>
  </si>
  <si>
    <t>MOLDED PLASTIC</t>
  </si>
  <si>
    <t>CARDBOARD CORNER</t>
  </si>
  <si>
    <t>TOTAL Empties per Return:</t>
  </si>
  <si>
    <t>Unit Load Secured By (1):</t>
  </si>
  <si>
    <t>Unit Load Secured By (2):</t>
  </si>
  <si>
    <t>Unit Load Secured By (3):</t>
  </si>
  <si>
    <t>Lbs.</t>
  </si>
  <si>
    <t>Unit Load (full palletized size) Outside Dimensions:</t>
  </si>
  <si>
    <t>TOTAL Number of Parts per Pallet (Unit Load):</t>
  </si>
  <si>
    <t>2nd Dunnage Material:</t>
  </si>
  <si>
    <t>3rd Dunnage Material:</t>
  </si>
  <si>
    <t>TOTAL Dunnage Costs per Container:</t>
  </si>
  <si>
    <t>Number of Containers per Pallet (Unit Load):</t>
  </si>
  <si>
    <t>Has Standard Work Been Created for all Packaging Standards:</t>
  </si>
  <si>
    <t>Special Instructions for any Packaging:</t>
  </si>
  <si>
    <t>Cost per for 1st Dunnage:</t>
  </si>
  <si>
    <t>Cost per for 2nd Dunnage:</t>
  </si>
  <si>
    <t>Cost per for 3rd Dunnage:</t>
  </si>
  <si>
    <t>Who Owns Dunnage:</t>
  </si>
  <si>
    <t>1st Dunnage Type (if any):</t>
  </si>
  <si>
    <t>2nd Dunnage Type (if any):</t>
  </si>
  <si>
    <t>3rd Dunnage Type (if any):</t>
  </si>
  <si>
    <t>Cost per Unit Load (1):</t>
  </si>
  <si>
    <t>Cost per Unit Load (2):</t>
  </si>
  <si>
    <t>Cost per Unit Load (3):</t>
  </si>
  <si>
    <t>Cost for Shipping Pallet:</t>
  </si>
  <si>
    <t>TOTAL Costs to Secure each Unit Load:</t>
  </si>
  <si>
    <t>PER LAYER</t>
  </si>
  <si>
    <t>PER PIECE</t>
  </si>
  <si>
    <t>1st Dunnage Usages:</t>
  </si>
  <si>
    <t>2nd Dunnage Usages:</t>
  </si>
  <si>
    <t>3rd Dunnage Usages:</t>
  </si>
  <si>
    <t>TOTAL Packaging Cost for One Full Unit Load:</t>
  </si>
  <si>
    <t>TOTAL Expendable Cost for a Full Unit Load:</t>
  </si>
  <si>
    <t>(6)  SUPPLIER INFORMATION</t>
  </si>
  <si>
    <t>(9)  CONTAINER INFORMATION</t>
  </si>
  <si>
    <t>(10)  CONTAINER SKETCH / PHOTO</t>
  </si>
  <si>
    <t>BULK KNOCKDOWN</t>
  </si>
  <si>
    <t>PINK</t>
  </si>
  <si>
    <t>Number of Layers of Parts per Container:</t>
  </si>
  <si>
    <t>Number of Parts per Layer:</t>
  </si>
  <si>
    <t>Who Owns Returnable Container:</t>
  </si>
  <si>
    <t>(11)  DUNNAGE INFORMATION</t>
  </si>
  <si>
    <t>(13)  UNIT LOAD  INFORMATION</t>
  </si>
  <si>
    <t>(15) PACKAGING COSTS</t>
  </si>
  <si>
    <t>(16) PACKAGING METRICS</t>
  </si>
  <si>
    <t xml:space="preserve">(17) APPROPVAL SIGNATURES REQUIRED </t>
  </si>
  <si>
    <t>BUBBLE PACK</t>
  </si>
  <si>
    <t>&gt; Wire Baskets</t>
  </si>
  <si>
    <t>1100124R1</t>
  </si>
  <si>
    <t>1100125R1</t>
  </si>
  <si>
    <t>Expendable Container Type:</t>
  </si>
  <si>
    <t>Returnable Container Type:</t>
  </si>
  <si>
    <t>LARGE PLASTIC TOTE (FLUIDS)</t>
  </si>
  <si>
    <t>Container Cost per Unit if Custom (USD):</t>
  </si>
  <si>
    <t>Expendable Cost (USD):</t>
  </si>
  <si>
    <t>Number of Returnable Containers Purchased:</t>
  </si>
  <si>
    <t>Navistar Returnable Container Model:</t>
  </si>
  <si>
    <t>Navistar Returnable Container ID:</t>
  </si>
  <si>
    <t>Navistar Returnable Container ID if Custom:</t>
  </si>
  <si>
    <t>Returnable Container Weight (in LBS. including parts):</t>
  </si>
  <si>
    <t xml:space="preserve">Returnable Container Weight (in LBS. - empty): </t>
  </si>
  <si>
    <t xml:space="preserve">Custom/Expendable Container Weight (empty): </t>
  </si>
  <si>
    <t>Custom/Expendable Container Weight (including parts):</t>
  </si>
  <si>
    <t>PALLET</t>
  </si>
  <si>
    <t>PALLET LID</t>
  </si>
  <si>
    <t>PALLET AND LID</t>
  </si>
  <si>
    <t>64x48x34 - 3449029R1</t>
  </si>
  <si>
    <t>&gt; HAND TOTES</t>
  </si>
  <si>
    <t>PALLET LID - 3449024R1</t>
  </si>
  <si>
    <t>42x42x30 WIRE BASKET - 1100124R1</t>
  </si>
  <si>
    <t>54x44x40 WIRE BASKET - 1100125R1</t>
  </si>
  <si>
    <t>PALLET and LID - 3449008R1 / 3449024R1</t>
  </si>
  <si>
    <t>3449008R1 / 3449024R1</t>
  </si>
  <si>
    <r>
      <t>Part Volume [B]
(in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</si>
  <si>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Container Volume [C]
(in3)</t>
  </si>
  <si>
    <t>REJECT REASON (For Navistar Use Only)</t>
  </si>
  <si>
    <t>Container Unitization 
[B*C] / 100</t>
  </si>
  <si>
    <t>%</t>
  </si>
  <si>
    <t>TOTAL Container Dunnage Cost for a Full Unit Load:</t>
  </si>
  <si>
    <t>SUPPORT</t>
  </si>
  <si>
    <t>INCHES</t>
  </si>
  <si>
    <t>TOTAL COST:</t>
  </si>
  <si>
    <t>Ed Franklin</t>
  </si>
  <si>
    <t>1st Dunnage Costs Total:</t>
  </si>
  <si>
    <t>2nd Dunnage Costs Total:</t>
  </si>
  <si>
    <t>3rd Dunnage Costs Total:</t>
  </si>
  <si>
    <t>Returnable</t>
  </si>
  <si>
    <t>Expendable</t>
  </si>
  <si>
    <t xml:space="preserve">Custom/Expendable Container Weight (empty- Lbs): </t>
  </si>
  <si>
    <t>Custom/Expendable Container Weight (including parts - Lbs):</t>
  </si>
  <si>
    <t>INSERT PART PICTURE HERE
JPEG FORMAT ONLY</t>
  </si>
  <si>
    <t>INSERT EMPTY CONTAINER PICTURE HERE
JPEG FORMAT ONLY</t>
  </si>
  <si>
    <t>INSERT FULL CONTAINER PICTURE HERE
JPEG FORMAT ONLY</t>
  </si>
  <si>
    <t>INSERT UNIT LOAD PICTURE HERE
JPEG FORMAT ONLY</t>
  </si>
  <si>
    <t>INSERT EMPTY BOX PICTURE HERE
JPEG FORMAT ONLY</t>
  </si>
  <si>
    <t>INSERT FULL BOX PICTURE HERE
JPEG FORMAT ONLY</t>
  </si>
  <si>
    <t>INSERT EXPENDABLE UNIT LOAD PICTURE HERE
JPEG FORMAT ONLY</t>
  </si>
  <si>
    <t>Febuary 1, 2021</t>
  </si>
  <si>
    <t>[A] TOTAL Number of Parts per Container:</t>
  </si>
  <si>
    <t>Total re-format / field change</t>
  </si>
  <si>
    <t>Correction to formula error in section 9</t>
  </si>
  <si>
    <t>TRUCK / BUS / ENGINE</t>
  </si>
  <si>
    <t>INS (016)</t>
  </si>
  <si>
    <t>(14)  UNIT LOAD SKETCH / PHOTO</t>
  </si>
  <si>
    <t>Addition of 016 Insourcing (INS) &amp; 044 San Antonio (044), Formula correction in sections 13, and 15</t>
  </si>
  <si>
    <t>(18) VERSION 1.10, DATE: 2/16/2024</t>
  </si>
  <si>
    <t>Febuary 16, 2024</t>
  </si>
  <si>
    <t>SC-CSF-1.10</t>
  </si>
  <si>
    <t>STX (044)</t>
  </si>
  <si>
    <t>Split instructions &amp; example from blank form into two separate documents due to file size, new file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</si>
</sst>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_(&quot;$&quot;* #,##0.00_);_(&quot;$&quot;* \(#,##0.00\);_(&quot;$&quot;* &quot;-&quot;???_);_(@_)"/>
    <numFmt numFmtId="166" formatCode="0.0000"/>
    <numFmt numFmtId="167" formatCode="[$-409]mmmm\ d\,\ yyyy;@"/>
  </numFmts>
  <fonts count="4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2"/>
      <color indexed="9"/>
      <name val="Arial"/>
      <family val="2"/>
    </font>
    <font>
      <b/>
      <sz val="18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2"/>
      <color theme="10"/>
      <name val="Arial"/>
      <family val="2"/>
    </font>
    <font>
      <b/>
      <sz val="28"/>
      <color rgb="FF0070C0"/>
      <name val="Arial"/>
      <family val="2"/>
    </font>
    <font>
      <b/>
      <sz val="14"/>
      <color rgb="FF0070C0"/>
      <name val="Arial"/>
      <family val="2"/>
    </font>
    <font>
      <b/>
      <sz val="11"/>
      <color rgb="FFFF0000"/>
      <name val="Arial"/>
      <family val="2"/>
    </font>
    <font>
      <b/>
      <sz val="24"/>
      <name val="Arial"/>
      <family val="2"/>
    </font>
    <font>
      <b/>
      <sz val="20"/>
      <color rgb="FFFF0000"/>
      <name val="Arial"/>
      <family val="2"/>
    </font>
    <font>
      <b/>
      <sz val="2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4" tint="-0.249977111117893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name val="Arial"/>
      <family val="2"/>
    </font>
    <font>
      <b/>
      <sz val="26"/>
      <name val="Arial"/>
      <family val="2"/>
    </font>
    <font>
      <b/>
      <sz val="2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410">
    <xf numFmtId="0" fontId="0" fillId="0" borderId="0" xfId="0"/>
    <xf numFmtId="0" fontId="5" fillId="9" borderId="22" xfId="0" applyFont="1" applyFill="1" applyBorder="1" applyAlignment="1" applyProtection="1">
      <alignment horizontal="center" vertical="center"/>
      <protection locked="0"/>
    </xf>
    <xf numFmtId="2" fontId="4" fillId="3" borderId="25" xfId="2" applyNumberFormat="1" applyFont="1" applyFill="1" applyBorder="1" applyAlignment="1" applyProtection="1">
      <alignment horizontal="center" vertical="center"/>
      <protection locked="0"/>
    </xf>
    <xf numFmtId="2" fontId="4" fillId="3" borderId="30" xfId="2" applyNumberFormat="1" applyFont="1" applyFill="1" applyBorder="1" applyAlignment="1" applyProtection="1">
      <alignment horizontal="center" vertical="center" wrapText="1"/>
      <protection locked="0"/>
    </xf>
    <xf numFmtId="164" fontId="5" fillId="9" borderId="31" xfId="0" applyNumberFormat="1" applyFont="1" applyFill="1" applyBorder="1" applyAlignment="1" applyProtection="1">
      <alignment horizontal="center" vertical="center"/>
      <protection locked="0"/>
    </xf>
    <xf numFmtId="164" fontId="5" fillId="9" borderId="26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9" xfId="2" applyNumberFormat="1" applyFont="1" applyBorder="1" applyAlignment="1" applyProtection="1">
      <alignment horizontal="center" vertical="center"/>
      <protection locked="0"/>
    </xf>
    <xf numFmtId="0" fontId="5" fillId="9" borderId="78" xfId="2" applyFont="1" applyFill="1" applyBorder="1" applyAlignment="1" applyProtection="1">
      <alignment horizontal="center" vertical="center"/>
      <protection locked="0"/>
    </xf>
    <xf numFmtId="0" fontId="5" fillId="9" borderId="79" xfId="2" applyFont="1" applyFill="1" applyBorder="1" applyAlignment="1" applyProtection="1">
      <alignment horizontal="center" vertical="center"/>
      <protection locked="0"/>
    </xf>
    <xf numFmtId="0" fontId="5" fillId="9" borderId="80" xfId="2" applyFont="1" applyFill="1" applyBorder="1" applyAlignment="1" applyProtection="1">
      <alignment horizontal="center" vertical="center"/>
      <protection locked="0"/>
    </xf>
    <xf numFmtId="0" fontId="5" fillId="9" borderId="70" xfId="2" applyFont="1" applyFill="1" applyBorder="1" applyAlignment="1" applyProtection="1">
      <alignment horizontal="center" vertical="center"/>
      <protection locked="0"/>
    </xf>
    <xf numFmtId="164" fontId="5" fillId="9" borderId="32" xfId="0" applyNumberFormat="1" applyFont="1" applyFill="1" applyBorder="1" applyAlignment="1" applyProtection="1">
      <alignment horizontal="center" vertical="center"/>
      <protection locked="0"/>
    </xf>
    <xf numFmtId="2" fontId="4" fillId="3" borderId="26" xfId="2" applyNumberFormat="1" applyFont="1" applyFill="1" applyBorder="1" applyAlignment="1" applyProtection="1">
      <alignment horizontal="center" vertical="center"/>
      <protection locked="0"/>
    </xf>
    <xf numFmtId="0" fontId="5" fillId="9" borderId="26" xfId="2" applyFont="1" applyFill="1" applyBorder="1" applyAlignment="1" applyProtection="1">
      <alignment horizontal="center" vertical="center"/>
      <protection locked="0"/>
    </xf>
    <xf numFmtId="0" fontId="5" fillId="9" borderId="31" xfId="2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>
      <alignment horizontal="center"/>
    </xf>
    <xf numFmtId="164" fontId="5" fillId="9" borderId="3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2" applyNumberFormat="1" applyFont="1" applyBorder="1" applyAlignment="1" applyProtection="1">
      <alignment horizontal="center" vertical="center"/>
      <protection locked="0"/>
    </xf>
    <xf numFmtId="1" fontId="4" fillId="3" borderId="26" xfId="2" applyNumberFormat="1" applyFont="1" applyFill="1" applyBorder="1" applyAlignment="1" applyProtection="1">
      <alignment horizontal="center" vertical="center"/>
      <protection locked="0"/>
    </xf>
    <xf numFmtId="44" fontId="18" fillId="3" borderId="26" xfId="2" applyNumberFormat="1" applyFont="1" applyFill="1" applyBorder="1" applyAlignment="1" applyProtection="1">
      <alignment horizontal="center" vertical="center"/>
      <protection locked="0"/>
    </xf>
    <xf numFmtId="0" fontId="5" fillId="3" borderId="32" xfId="2" applyFont="1" applyFill="1" applyBorder="1" applyAlignment="1" applyProtection="1">
      <alignment horizontal="center" vertical="center"/>
      <protection locked="0"/>
    </xf>
    <xf numFmtId="44" fontId="18" fillId="3" borderId="31" xfId="2" applyNumberFormat="1" applyFont="1" applyFill="1" applyBorder="1" applyAlignment="1" applyProtection="1">
      <alignment horizontal="center" vertical="center"/>
      <protection locked="0"/>
    </xf>
    <xf numFmtId="0" fontId="5" fillId="3" borderId="24" xfId="2" applyFont="1" applyFill="1" applyBorder="1" applyAlignment="1" applyProtection="1">
      <alignment horizontal="center" vertical="center"/>
      <protection locked="0"/>
    </xf>
    <xf numFmtId="14" fontId="4" fillId="0" borderId="21" xfId="2" applyNumberFormat="1" applyFont="1" applyBorder="1" applyAlignment="1" applyProtection="1">
      <alignment horizontal="center" vertical="center"/>
      <protection locked="0"/>
    </xf>
    <xf numFmtId="14" fontId="4" fillId="0" borderId="32" xfId="2" applyNumberFormat="1" applyFont="1" applyBorder="1" applyAlignment="1" applyProtection="1">
      <alignment horizontal="center" vertical="center"/>
      <protection locked="0"/>
    </xf>
    <xf numFmtId="14" fontId="4" fillId="0" borderId="42" xfId="2" applyNumberFormat="1" applyFont="1" applyBorder="1" applyAlignment="1" applyProtection="1">
      <alignment horizontal="center" vertical="center"/>
      <protection locked="0"/>
    </xf>
    <xf numFmtId="0" fontId="16" fillId="3" borderId="0" xfId="5" applyFont="1" applyFill="1" applyAlignment="1" applyProtection="1">
      <alignment horizontal="left" vertical="center"/>
    </xf>
    <xf numFmtId="0" fontId="1" fillId="3" borderId="0" xfId="5" applyFill="1" applyAlignment="1" applyProtection="1">
      <alignment horizontal="center" vertical="center"/>
    </xf>
    <xf numFmtId="0" fontId="16" fillId="3" borderId="0" xfId="5" applyFont="1" applyFill="1" applyAlignment="1" applyProtection="1">
      <alignment horizontal="center" vertical="center"/>
    </xf>
    <xf numFmtId="0" fontId="1" fillId="3" borderId="0" xfId="5" applyFill="1" applyAlignment="1" applyProtection="1">
      <alignment horizontal="left" vertical="center"/>
    </xf>
    <xf numFmtId="0" fontId="17" fillId="3" borderId="0" xfId="5" applyFont="1" applyFill="1" applyAlignment="1" applyProtection="1">
      <alignment horizontal="left" vertical="center"/>
    </xf>
    <xf numFmtId="0" fontId="17" fillId="3" borderId="0" xfId="5" applyFont="1" applyFill="1" applyAlignment="1" applyProtection="1">
      <alignment horizontal="center" vertical="center"/>
    </xf>
    <xf numFmtId="0" fontId="12" fillId="3" borderId="0" xfId="5" applyFont="1" applyFill="1" applyAlignment="1" applyProtection="1">
      <alignment horizontal="left" vertical="center"/>
    </xf>
    <xf numFmtId="0" fontId="28" fillId="3" borderId="0" xfId="5" applyFont="1" applyFill="1" applyAlignment="1" applyProtection="1">
      <alignment horizontal="center" vertical="center"/>
    </xf>
    <xf numFmtId="0" fontId="30" fillId="8" borderId="51" xfId="5" applyFont="1" applyFill="1" applyBorder="1" applyAlignment="1" applyProtection="1">
      <alignment horizontal="center" vertical="center"/>
    </xf>
    <xf numFmtId="0" fontId="3" fillId="3" borderId="0" xfId="5" applyFont="1" applyFill="1" applyAlignment="1" applyProtection="1">
      <alignment horizontal="center" vertical="center"/>
    </xf>
    <xf numFmtId="0" fontId="26" fillId="8" borderId="12" xfId="5" applyFont="1" applyFill="1" applyBorder="1" applyAlignment="1" applyProtection="1">
      <alignment horizontal="center" vertical="center"/>
    </xf>
    <xf numFmtId="0" fontId="26" fillId="8" borderId="26" xfId="5" applyFont="1" applyFill="1" applyBorder="1" applyAlignment="1" applyProtection="1">
      <alignment horizontal="center" vertical="center"/>
    </xf>
    <xf numFmtId="0" fontId="26" fillId="8" borderId="31" xfId="5" applyFont="1" applyFill="1" applyBorder="1" applyAlignment="1" applyProtection="1">
      <alignment horizontal="center" vertical="center"/>
    </xf>
    <xf numFmtId="2" fontId="1" fillId="3" borderId="26" xfId="5" applyNumberFormat="1" applyFill="1" applyBorder="1" applyAlignment="1" applyProtection="1">
      <alignment horizontal="center" vertical="center"/>
    </xf>
    <xf numFmtId="3" fontId="1" fillId="3" borderId="26" xfId="5" applyNumberFormat="1" applyFill="1" applyBorder="1" applyAlignment="1" applyProtection="1">
      <alignment horizontal="center" vertical="center"/>
    </xf>
    <xf numFmtId="3" fontId="1" fillId="3" borderId="31" xfId="5" applyNumberFormat="1" applyFill="1" applyBorder="1" applyAlignment="1" applyProtection="1">
      <alignment horizontal="center" vertical="center"/>
    </xf>
    <xf numFmtId="2" fontId="26" fillId="8" borderId="26" xfId="5" applyNumberFormat="1" applyFont="1" applyFill="1" applyBorder="1" applyAlignment="1" applyProtection="1">
      <alignment horizontal="center" vertical="center"/>
    </xf>
    <xf numFmtId="4" fontId="1" fillId="3" borderId="26" xfId="5" applyNumberFormat="1" applyFill="1" applyBorder="1" applyAlignment="1" applyProtection="1">
      <alignment horizontal="center" vertical="center"/>
    </xf>
    <xf numFmtId="2" fontId="26" fillId="8" borderId="31" xfId="5" applyNumberFormat="1" applyFont="1" applyFill="1" applyBorder="1" applyAlignment="1" applyProtection="1">
      <alignment horizontal="center" vertical="center"/>
    </xf>
    <xf numFmtId="0" fontId="26" fillId="8" borderId="48" xfId="5" applyFont="1" applyFill="1" applyBorder="1" applyAlignment="1" applyProtection="1">
      <alignment horizontal="center" vertical="center"/>
    </xf>
    <xf numFmtId="2" fontId="26" fillId="8" borderId="39" xfId="5" applyNumberFormat="1" applyFont="1" applyFill="1" applyBorder="1" applyAlignment="1" applyProtection="1">
      <alignment horizontal="center" vertical="center"/>
    </xf>
    <xf numFmtId="2" fontId="1" fillId="3" borderId="39" xfId="5" applyNumberFormat="1" applyFill="1" applyBorder="1" applyAlignment="1" applyProtection="1">
      <alignment horizontal="center" vertical="center"/>
    </xf>
    <xf numFmtId="44" fontId="34" fillId="3" borderId="40" xfId="1" applyFont="1" applyFill="1" applyBorder="1" applyAlignment="1" applyProtection="1">
      <alignment horizontal="center" vertical="center"/>
    </xf>
    <xf numFmtId="0" fontId="25" fillId="3" borderId="0" xfId="5" applyFont="1" applyFill="1" applyAlignment="1" applyProtection="1">
      <alignment horizontal="center" vertical="center"/>
    </xf>
    <xf numFmtId="2" fontId="25" fillId="3" borderId="0" xfId="5" applyNumberFormat="1" applyFont="1" applyFill="1" applyAlignment="1" applyProtection="1">
      <alignment horizontal="center" vertical="center"/>
    </xf>
    <xf numFmtId="2" fontId="1" fillId="3" borderId="0" xfId="5" applyNumberFormat="1" applyFill="1" applyAlignment="1" applyProtection="1">
      <alignment horizontal="center" vertical="center"/>
    </xf>
    <xf numFmtId="1" fontId="1" fillId="3" borderId="0" xfId="5" applyNumberFormat="1" applyFill="1" applyAlignment="1" applyProtection="1">
      <alignment horizontal="center" vertical="center"/>
    </xf>
    <xf numFmtId="0" fontId="30" fillId="8" borderId="2" xfId="5" applyFont="1" applyFill="1" applyBorder="1" applyAlignment="1" applyProtection="1">
      <alignment horizontal="center" vertical="center"/>
    </xf>
    <xf numFmtId="0" fontId="26" fillId="8" borderId="13" xfId="5" applyFont="1" applyFill="1" applyBorder="1" applyAlignment="1" applyProtection="1">
      <alignment horizontal="center" vertical="center"/>
    </xf>
    <xf numFmtId="2" fontId="1" fillId="3" borderId="12" xfId="5" applyNumberFormat="1" applyFill="1" applyBorder="1" applyAlignment="1" applyProtection="1">
      <alignment horizontal="center" vertical="center"/>
    </xf>
    <xf numFmtId="2" fontId="26" fillId="8" borderId="12" xfId="5" applyNumberFormat="1" applyFont="1" applyFill="1" applyBorder="1" applyAlignment="1" applyProtection="1">
      <alignment horizontal="center" vertical="center"/>
    </xf>
    <xf numFmtId="0" fontId="26" fillId="8" borderId="59" xfId="5" applyFont="1" applyFill="1" applyBorder="1" applyAlignment="1" applyProtection="1">
      <alignment horizontal="center" vertical="center"/>
    </xf>
    <xf numFmtId="2" fontId="26" fillId="8" borderId="48" xfId="5" applyNumberFormat="1" applyFont="1" applyFill="1" applyBorder="1" applyAlignment="1" applyProtection="1">
      <alignment horizontal="center" vertical="center"/>
    </xf>
    <xf numFmtId="0" fontId="26" fillId="0" borderId="7" xfId="5" applyFont="1" applyBorder="1" applyAlignment="1" applyProtection="1">
      <alignment horizontal="center" vertical="center"/>
    </xf>
    <xf numFmtId="2" fontId="26" fillId="0" borderId="7" xfId="5" applyNumberFormat="1" applyFont="1" applyBorder="1" applyAlignment="1" applyProtection="1">
      <alignment horizontal="center" vertical="center"/>
    </xf>
    <xf numFmtId="2" fontId="1" fillId="0" borderId="7" xfId="5" applyNumberFormat="1" applyBorder="1" applyAlignment="1" applyProtection="1">
      <alignment horizontal="center" vertical="center"/>
    </xf>
    <xf numFmtId="0" fontId="26" fillId="0" borderId="7" xfId="5" applyFont="1" applyBorder="1" applyAlignment="1" applyProtection="1">
      <alignment horizontal="center" vertical="center" wrapText="1"/>
    </xf>
    <xf numFmtId="0" fontId="29" fillId="3" borderId="0" xfId="5" applyFont="1" applyFill="1" applyAlignment="1" applyProtection="1">
      <alignment horizontal="center" vertical="center"/>
    </xf>
    <xf numFmtId="44" fontId="34" fillId="3" borderId="0" xfId="1" applyFont="1" applyFill="1" applyAlignment="1" applyProtection="1">
      <alignment horizontal="center" vertical="center"/>
    </xf>
    <xf numFmtId="0" fontId="26" fillId="0" borderId="0" xfId="5" applyFont="1" applyAlignment="1" applyProtection="1">
      <alignment horizontal="center" vertical="center"/>
    </xf>
    <xf numFmtId="2" fontId="26" fillId="0" borderId="0" xfId="5" applyNumberFormat="1" applyFont="1" applyAlignment="1" applyProtection="1">
      <alignment horizontal="center" vertical="center"/>
    </xf>
    <xf numFmtId="2" fontId="1" fillId="0" borderId="0" xfId="5" applyNumberFormat="1" applyAlignment="1" applyProtection="1">
      <alignment horizontal="center" vertical="center"/>
    </xf>
    <xf numFmtId="0" fontId="26" fillId="0" borderId="0" xfId="5" applyFont="1" applyAlignment="1" applyProtection="1">
      <alignment horizontal="center" vertical="center" wrapText="1"/>
    </xf>
    <xf numFmtId="0" fontId="29" fillId="0" borderId="0" xfId="5" applyFont="1" applyAlignment="1" applyProtection="1">
      <alignment horizontal="center" vertical="center"/>
    </xf>
    <xf numFmtId="44" fontId="34" fillId="0" borderId="0" xfId="1" applyFont="1" applyAlignment="1" applyProtection="1">
      <alignment horizontal="center" vertical="center"/>
    </xf>
    <xf numFmtId="1" fontId="1" fillId="0" borderId="0" xfId="5" applyNumberFormat="1" applyAlignment="1" applyProtection="1">
      <alignment horizontal="center" vertical="center"/>
    </xf>
    <xf numFmtId="0" fontId="1" fillId="0" borderId="0" xfId="5" applyAlignment="1" applyProtection="1">
      <alignment horizontal="center" vertical="center"/>
    </xf>
    <xf numFmtId="0" fontId="28" fillId="3" borderId="0" xfId="5" applyFont="1" applyFill="1" applyAlignment="1" applyProtection="1">
      <alignment horizontal="center" vertical="center" wrapText="1"/>
    </xf>
    <xf numFmtId="0" fontId="32" fillId="3" borderId="12" xfId="5" applyFont="1" applyFill="1" applyBorder="1" applyAlignment="1" applyProtection="1">
      <alignment horizontal="center" vertical="center"/>
    </xf>
    <xf numFmtId="0" fontId="32" fillId="3" borderId="26" xfId="5" applyFont="1" applyFill="1" applyBorder="1" applyAlignment="1" applyProtection="1">
      <alignment horizontal="center" vertical="center"/>
    </xf>
    <xf numFmtId="0" fontId="32" fillId="3" borderId="48" xfId="5" applyFont="1" applyFill="1" applyBorder="1" applyAlignment="1" applyProtection="1">
      <alignment horizontal="center" vertical="center"/>
    </xf>
    <xf numFmtId="0" fontId="32" fillId="3" borderId="39" xfId="5" applyFont="1" applyFill="1" applyBorder="1" applyAlignment="1" applyProtection="1">
      <alignment horizontal="center" vertical="center"/>
    </xf>
    <xf numFmtId="167" fontId="0" fillId="3" borderId="56" xfId="0" applyNumberFormat="1" applyFill="1" applyBorder="1" applyAlignment="1">
      <alignment horizontal="left" vertical="top"/>
    </xf>
    <xf numFmtId="167" fontId="1" fillId="3" borderId="73" xfId="0" applyNumberFormat="1" applyFont="1" applyFill="1" applyBorder="1" applyAlignment="1">
      <alignment horizontal="left" vertical="top"/>
    </xf>
    <xf numFmtId="0" fontId="0" fillId="3" borderId="73" xfId="0" applyFill="1" applyBorder="1" applyAlignment="1">
      <alignment horizontal="center"/>
    </xf>
    <xf numFmtId="2" fontId="4" fillId="3" borderId="61" xfId="2" applyNumberFormat="1" applyFont="1" applyFill="1" applyBorder="1" applyAlignment="1" applyProtection="1">
      <alignment horizontal="center" vertical="center" wrapText="1"/>
      <protection locked="0"/>
    </xf>
    <xf numFmtId="2" fontId="4" fillId="3" borderId="25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82" xfId="0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64" fontId="4" fillId="3" borderId="26" xfId="2" applyNumberFormat="1" applyFont="1" applyFill="1" applyBorder="1" applyAlignment="1" applyProtection="1">
      <alignment horizontal="center" vertical="center" wrapText="1"/>
      <protection locked="0"/>
    </xf>
    <xf numFmtId="0" fontId="5" fillId="9" borderId="32" xfId="2" applyFont="1" applyFill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56" xfId="0" applyFont="1" applyFill="1" applyBorder="1" applyAlignment="1">
      <alignment horizontal="center" wrapText="1"/>
    </xf>
    <xf numFmtId="0" fontId="0" fillId="3" borderId="56" xfId="0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0" fillId="3" borderId="0" xfId="0" applyNumberFormat="1" applyFill="1"/>
    <xf numFmtId="2" fontId="3" fillId="3" borderId="55" xfId="0" applyNumberFormat="1" applyFont="1" applyFill="1" applyBorder="1" applyAlignment="1">
      <alignment horizontal="center"/>
    </xf>
    <xf numFmtId="2" fontId="0" fillId="0" borderId="0" xfId="0" applyNumberFormat="1"/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0" fontId="13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" fillId="3" borderId="6" xfId="2" applyFont="1" applyFill="1" applyBorder="1" applyAlignment="1">
      <alignment vertical="center"/>
    </xf>
    <xf numFmtId="0" fontId="1" fillId="3" borderId="7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" fillId="3" borderId="5" xfId="2" applyFont="1" applyFill="1" applyBorder="1" applyAlignment="1">
      <alignment vertical="center"/>
    </xf>
    <xf numFmtId="0" fontId="1" fillId="3" borderId="0" xfId="2" applyFont="1" applyFill="1" applyAlignment="1">
      <alignment vertical="center"/>
    </xf>
    <xf numFmtId="0" fontId="35" fillId="0" borderId="0" xfId="2" applyFont="1" applyAlignment="1">
      <alignment horizontal="center" vertical="center"/>
    </xf>
    <xf numFmtId="0" fontId="38" fillId="0" borderId="0" xfId="2" applyFont="1" applyAlignment="1">
      <alignment vertical="center"/>
    </xf>
    <xf numFmtId="0" fontId="38" fillId="0" borderId="0" xfId="2" applyFont="1" applyAlignment="1">
      <alignment horizontal="left" vertical="center"/>
    </xf>
    <xf numFmtId="0" fontId="37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37" fillId="0" borderId="0" xfId="2" applyFont="1" applyAlignment="1">
      <alignment horizontal="left" vertical="center"/>
    </xf>
    <xf numFmtId="0" fontId="4" fillId="8" borderId="12" xfId="2" applyFont="1" applyFill="1" applyBorder="1" applyAlignment="1">
      <alignment vertical="center"/>
    </xf>
    <xf numFmtId="0" fontId="4" fillId="8" borderId="26" xfId="2" applyFont="1" applyFill="1" applyBorder="1" applyAlignment="1">
      <alignment horizontal="center" vertical="center"/>
    </xf>
    <xf numFmtId="0" fontId="4" fillId="8" borderId="12" xfId="2" applyFont="1" applyFill="1" applyBorder="1" applyAlignment="1">
      <alignment horizontal="left" vertical="center"/>
    </xf>
    <xf numFmtId="0" fontId="4" fillId="8" borderId="26" xfId="2" applyFont="1" applyFill="1" applyBorder="1" applyAlignment="1">
      <alignment horizontal="center" vertical="center" wrapText="1"/>
    </xf>
    <xf numFmtId="0" fontId="4" fillId="8" borderId="26" xfId="2" applyFont="1" applyFill="1" applyBorder="1" applyAlignment="1">
      <alignment horizontal="left" vertical="center"/>
    </xf>
    <xf numFmtId="0" fontId="4" fillId="8" borderId="2" xfId="2" applyFont="1" applyFill="1" applyBorder="1" applyAlignment="1">
      <alignment vertical="center"/>
    </xf>
    <xf numFmtId="0" fontId="4" fillId="8" borderId="50" xfId="2" applyFont="1" applyFill="1" applyBorder="1" applyAlignment="1">
      <alignment vertical="center"/>
    </xf>
    <xf numFmtId="0" fontId="4" fillId="8" borderId="13" xfId="2" applyFont="1" applyFill="1" applyBorder="1" applyAlignment="1">
      <alignment vertical="center"/>
    </xf>
    <xf numFmtId="0" fontId="4" fillId="8" borderId="15" xfId="2" applyFont="1" applyFill="1" applyBorder="1" applyAlignment="1">
      <alignment vertical="center"/>
    </xf>
    <xf numFmtId="0" fontId="2" fillId="8" borderId="15" xfId="2" applyFill="1" applyBorder="1" applyAlignment="1">
      <alignment horizontal="center" vertical="center"/>
    </xf>
    <xf numFmtId="0" fontId="2" fillId="8" borderId="26" xfId="2" applyFill="1" applyBorder="1" applyAlignment="1">
      <alignment horizontal="center" vertical="center"/>
    </xf>
    <xf numFmtId="0" fontId="2" fillId="8" borderId="32" xfId="2" applyFill="1" applyBorder="1" applyAlignment="1">
      <alignment horizontal="center" vertical="center"/>
    </xf>
    <xf numFmtId="0" fontId="4" fillId="0" borderId="76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>
      <alignment horizontal="center" vertical="center"/>
    </xf>
    <xf numFmtId="164" fontId="4" fillId="0" borderId="14" xfId="2" applyNumberFormat="1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4" fillId="8" borderId="11" xfId="2" applyFont="1" applyFill="1" applyBorder="1" applyAlignment="1">
      <alignment horizontal="center" vertical="center"/>
    </xf>
    <xf numFmtId="0" fontId="4" fillId="8" borderId="21" xfId="2" applyFont="1" applyFill="1" applyBorder="1" applyAlignment="1">
      <alignment horizontal="center" vertical="center" wrapText="1"/>
    </xf>
    <xf numFmtId="44" fontId="18" fillId="0" borderId="24" xfId="2" applyNumberFormat="1" applyFont="1" applyBorder="1" applyAlignment="1" applyProtection="1">
      <alignment horizontal="center" vertical="center"/>
      <protection locked="0"/>
    </xf>
    <xf numFmtId="0" fontId="37" fillId="3" borderId="0" xfId="0" applyFont="1" applyFill="1" applyAlignment="1">
      <alignment horizontal="left" vertical="center"/>
    </xf>
    <xf numFmtId="0" fontId="37" fillId="3" borderId="0" xfId="2" applyFont="1" applyFill="1" applyAlignment="1">
      <alignment horizontal="left" vertical="center"/>
    </xf>
    <xf numFmtId="0" fontId="5" fillId="8" borderId="15" xfId="2" applyFont="1" applyFill="1" applyBorder="1" applyAlignment="1">
      <alignment horizontal="center" vertical="center"/>
    </xf>
    <xf numFmtId="44" fontId="18" fillId="8" borderId="24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0" borderId="0" xfId="2" applyAlignment="1" applyProtection="1">
      <alignment horizontal="center" vertical="center"/>
      <protection locked="0"/>
    </xf>
    <xf numFmtId="0" fontId="11" fillId="0" borderId="0" xfId="2" applyFont="1" applyAlignment="1">
      <alignment vertical="center"/>
    </xf>
    <xf numFmtId="2" fontId="5" fillId="8" borderId="15" xfId="2" applyNumberFormat="1" applyFont="1" applyFill="1" applyBorder="1" applyAlignment="1">
      <alignment horizontal="center" vertical="center"/>
    </xf>
    <xf numFmtId="2" fontId="5" fillId="8" borderId="32" xfId="2" applyNumberFormat="1" applyFont="1" applyFill="1" applyBorder="1" applyAlignment="1">
      <alignment horizontal="center" vertical="center"/>
    </xf>
    <xf numFmtId="2" fontId="4" fillId="0" borderId="32" xfId="2" applyNumberFormat="1" applyFont="1" applyBorder="1" applyAlignment="1" applyProtection="1">
      <alignment horizontal="center" vertical="center"/>
      <protection locked="0"/>
    </xf>
    <xf numFmtId="0" fontId="4" fillId="8" borderId="26" xfId="2" applyFont="1" applyFill="1" applyBorder="1" applyAlignment="1">
      <alignment vertical="center"/>
    </xf>
    <xf numFmtId="0" fontId="37" fillId="3" borderId="0" xfId="2" applyFont="1" applyFill="1" applyAlignment="1">
      <alignment vertical="center"/>
    </xf>
    <xf numFmtId="0" fontId="4" fillId="3" borderId="0" xfId="2" applyFont="1" applyFill="1" applyAlignment="1">
      <alignment horizontal="center" vertical="center"/>
    </xf>
    <xf numFmtId="44" fontId="18" fillId="8" borderId="26" xfId="2" applyNumberFormat="1" applyFont="1" applyFill="1" applyBorder="1" applyAlignment="1">
      <alignment horizontal="center" vertical="center"/>
    </xf>
    <xf numFmtId="0" fontId="4" fillId="8" borderId="13" xfId="2" applyFont="1" applyFill="1" applyBorder="1" applyAlignment="1">
      <alignment horizontal="left" vertical="center"/>
    </xf>
    <xf numFmtId="0" fontId="4" fillId="8" borderId="15" xfId="2" applyFont="1" applyFill="1" applyBorder="1" applyAlignment="1">
      <alignment horizontal="left" vertical="center"/>
    </xf>
    <xf numFmtId="0" fontId="2" fillId="3" borderId="0" xfId="2" applyFill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8" borderId="31" xfId="2" applyFont="1" applyFill="1" applyBorder="1" applyAlignment="1">
      <alignment horizontal="center" vertical="center" wrapText="1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horizontal="left" vertical="center"/>
    </xf>
    <xf numFmtId="0" fontId="5" fillId="8" borderId="31" xfId="2" applyFont="1" applyFill="1" applyBorder="1" applyAlignment="1">
      <alignment horizontal="center" vertical="center"/>
    </xf>
    <xf numFmtId="0" fontId="36" fillId="0" borderId="65" xfId="2" applyFont="1" applyBorder="1" applyAlignment="1">
      <alignment vertical="center"/>
    </xf>
    <xf numFmtId="0" fontId="37" fillId="0" borderId="0" xfId="2" applyFont="1" applyAlignment="1">
      <alignment horizontal="center" vertical="center"/>
    </xf>
    <xf numFmtId="0" fontId="37" fillId="0" borderId="65" xfId="2" applyFont="1" applyBorder="1" applyAlignment="1">
      <alignment vertical="center"/>
    </xf>
    <xf numFmtId="2" fontId="5" fillId="8" borderId="26" xfId="2" applyNumberFormat="1" applyFont="1" applyFill="1" applyBorder="1" applyAlignment="1">
      <alignment horizontal="center" vertical="center"/>
    </xf>
    <xf numFmtId="164" fontId="5" fillId="8" borderId="31" xfId="2" applyNumberFormat="1" applyFont="1" applyFill="1" applyBorder="1" applyAlignment="1">
      <alignment horizontal="center" vertical="center"/>
    </xf>
    <xf numFmtId="4" fontId="5" fillId="8" borderId="26" xfId="2" applyNumberFormat="1" applyFont="1" applyFill="1" applyBorder="1" applyAlignment="1">
      <alignment horizontal="center" vertical="center"/>
    </xf>
    <xf numFmtId="0" fontId="36" fillId="0" borderId="64" xfId="2" applyFont="1" applyBorder="1" applyAlignment="1">
      <alignment horizontal="left" vertical="center"/>
    </xf>
    <xf numFmtId="0" fontId="4" fillId="8" borderId="28" xfId="2" applyFont="1" applyFill="1" applyBorder="1" applyAlignment="1">
      <alignment horizontal="center" vertical="center"/>
    </xf>
    <xf numFmtId="164" fontId="4" fillId="8" borderId="10" xfId="2" applyNumberFormat="1" applyFont="1" applyFill="1" applyBorder="1" applyAlignment="1">
      <alignment horizontal="center" vertical="center"/>
    </xf>
    <xf numFmtId="0" fontId="2" fillId="6" borderId="6" xfId="2" applyFill="1" applyBorder="1" applyAlignment="1">
      <alignment vertical="center"/>
    </xf>
    <xf numFmtId="0" fontId="5" fillId="8" borderId="72" xfId="2" applyFont="1" applyFill="1" applyBorder="1" applyAlignment="1">
      <alignment horizontal="center" vertical="center"/>
    </xf>
    <xf numFmtId="0" fontId="5" fillId="8" borderId="19" xfId="2" applyFont="1" applyFill="1" applyBorder="1" applyAlignment="1">
      <alignment horizontal="center" vertical="center"/>
    </xf>
    <xf numFmtId="0" fontId="5" fillId="8" borderId="49" xfId="2" applyFont="1" applyFill="1" applyBorder="1" applyAlignment="1">
      <alignment horizontal="center" vertical="center"/>
    </xf>
    <xf numFmtId="0" fontId="36" fillId="0" borderId="66" xfId="2" applyFont="1" applyBorder="1" applyAlignment="1">
      <alignment horizontal="left" vertical="center"/>
    </xf>
    <xf numFmtId="0" fontId="5" fillId="8" borderId="60" xfId="2" applyFont="1" applyFill="1" applyBorder="1" applyAlignment="1">
      <alignment horizontal="center" vertical="center"/>
    </xf>
    <xf numFmtId="0" fontId="5" fillId="8" borderId="24" xfId="2" applyFont="1" applyFill="1" applyBorder="1" applyAlignment="1">
      <alignment horizontal="center" vertical="center"/>
    </xf>
    <xf numFmtId="0" fontId="5" fillId="8" borderId="58" xfId="2" applyFont="1" applyFill="1" applyBorder="1" applyAlignment="1">
      <alignment horizontal="center" vertical="center"/>
    </xf>
    <xf numFmtId="0" fontId="5" fillId="8" borderId="46" xfId="2" applyFont="1" applyFill="1" applyBorder="1" applyAlignment="1">
      <alignment horizontal="center" vertical="center"/>
    </xf>
    <xf numFmtId="0" fontId="5" fillId="8" borderId="10" xfId="2" applyFont="1" applyFill="1" applyBorder="1" applyAlignment="1">
      <alignment horizontal="center" vertical="center"/>
    </xf>
    <xf numFmtId="0" fontId="36" fillId="0" borderId="67" xfId="2" applyFont="1" applyBorder="1" applyAlignment="1">
      <alignment horizontal="left" vertical="center"/>
    </xf>
    <xf numFmtId="0" fontId="36" fillId="0" borderId="68" xfId="2" applyFont="1" applyBorder="1" applyAlignment="1">
      <alignment vertical="center"/>
    </xf>
    <xf numFmtId="0" fontId="36" fillId="0" borderId="66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2" fillId="0" borderId="7" xfId="2" applyBorder="1" applyAlignment="1">
      <alignment horizontal="right" vertical="center"/>
    </xf>
    <xf numFmtId="0" fontId="5" fillId="8" borderId="20" xfId="2" applyFont="1" applyFill="1" applyBorder="1" applyAlignment="1">
      <alignment horizontal="center" vertical="center"/>
    </xf>
    <xf numFmtId="0" fontId="5" fillId="8" borderId="35" xfId="2" applyFont="1" applyFill="1" applyBorder="1" applyAlignment="1">
      <alignment horizontal="center" vertical="center"/>
    </xf>
    <xf numFmtId="0" fontId="5" fillId="0" borderId="20" xfId="2" applyFont="1" applyBorder="1" applyAlignment="1" applyProtection="1">
      <alignment horizontal="left" vertical="center"/>
      <protection locked="0"/>
    </xf>
    <xf numFmtId="0" fontId="5" fillId="0" borderId="34" xfId="2" applyFont="1" applyBorder="1" applyAlignment="1" applyProtection="1">
      <alignment horizontal="left" vertical="center"/>
      <protection locked="0"/>
    </xf>
    <xf numFmtId="0" fontId="5" fillId="0" borderId="35" xfId="2" applyFont="1" applyBorder="1" applyAlignment="1" applyProtection="1">
      <alignment horizontal="left" vertical="center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34" xfId="2" applyFont="1" applyBorder="1" applyAlignment="1" applyProtection="1">
      <alignment horizontal="left" vertical="center" wrapText="1"/>
      <protection locked="0"/>
    </xf>
    <xf numFmtId="0" fontId="5" fillId="0" borderId="35" xfId="2" applyFont="1" applyBorder="1" applyAlignment="1" applyProtection="1">
      <alignment horizontal="left" vertical="center" wrapText="1"/>
      <protection locked="0"/>
    </xf>
    <xf numFmtId="0" fontId="40" fillId="10" borderId="20" xfId="2" applyFont="1" applyFill="1" applyBorder="1" applyAlignment="1">
      <alignment horizontal="center" vertical="center"/>
    </xf>
    <xf numFmtId="0" fontId="40" fillId="10" borderId="34" xfId="2" applyFont="1" applyFill="1" applyBorder="1" applyAlignment="1">
      <alignment horizontal="center" vertical="center"/>
    </xf>
    <xf numFmtId="0" fontId="40" fillId="10" borderId="35" xfId="2" applyFont="1" applyFill="1" applyBorder="1" applyAlignment="1">
      <alignment horizontal="center" vertical="center"/>
    </xf>
    <xf numFmtId="0" fontId="40" fillId="6" borderId="20" xfId="2" applyFont="1" applyFill="1" applyBorder="1" applyAlignment="1">
      <alignment horizontal="center" vertical="center"/>
    </xf>
    <xf numFmtId="0" fontId="40" fillId="6" borderId="34" xfId="2" applyFont="1" applyFill="1" applyBorder="1" applyAlignment="1">
      <alignment horizontal="center" vertical="center"/>
    </xf>
    <xf numFmtId="0" fontId="40" fillId="6" borderId="35" xfId="2" applyFont="1" applyFill="1" applyBorder="1" applyAlignment="1">
      <alignment horizontal="center" vertical="center"/>
    </xf>
    <xf numFmtId="0" fontId="4" fillId="0" borderId="47" xfId="2" applyFont="1" applyBorder="1" applyAlignment="1" applyProtection="1">
      <alignment horizontal="center" vertical="center"/>
      <protection locked="0"/>
    </xf>
    <xf numFmtId="0" fontId="4" fillId="0" borderId="39" xfId="2" applyFont="1" applyBorder="1" applyAlignment="1" applyProtection="1">
      <alignment horizontal="center" vertical="center"/>
      <protection locked="0"/>
    </xf>
    <xf numFmtId="0" fontId="15" fillId="0" borderId="42" xfId="4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0" fontId="4" fillId="0" borderId="38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15" fillId="0" borderId="52" xfId="4" applyBorder="1" applyAlignment="1" applyProtection="1">
      <alignment horizontal="center" vertical="center"/>
      <protection locked="0"/>
    </xf>
    <xf numFmtId="0" fontId="39" fillId="0" borderId="34" xfId="4" applyFont="1" applyBorder="1" applyAlignment="1" applyProtection="1">
      <alignment horizontal="center" vertical="center"/>
      <protection locked="0"/>
    </xf>
    <xf numFmtId="0" fontId="39" fillId="0" borderId="53" xfId="4" applyFont="1" applyBorder="1" applyAlignment="1" applyProtection="1">
      <alignment horizontal="center" vertical="center"/>
      <protection locked="0"/>
    </xf>
    <xf numFmtId="0" fontId="5" fillId="8" borderId="27" xfId="2" applyFont="1" applyFill="1" applyBorder="1" applyAlignment="1">
      <alignment horizontal="center" vertical="center"/>
    </xf>
    <xf numFmtId="0" fontId="5" fillId="8" borderId="77" xfId="2" applyFont="1" applyFill="1" applyBorder="1" applyAlignment="1">
      <alignment horizontal="center" vertical="center"/>
    </xf>
    <xf numFmtId="0" fontId="5" fillId="8" borderId="46" xfId="2" applyFont="1" applyFill="1" applyBorder="1" applyAlignment="1">
      <alignment horizontal="center" vertical="center"/>
    </xf>
    <xf numFmtId="0" fontId="4" fillId="0" borderId="50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15" fillId="0" borderId="21" xfId="4" applyBorder="1" applyAlignment="1" applyProtection="1">
      <alignment horizontal="center" vertical="center"/>
      <protection locked="0"/>
    </xf>
    <xf numFmtId="0" fontId="4" fillId="0" borderId="23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0" fontId="15" fillId="0" borderId="32" xfId="4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/>
      <protection locked="0"/>
    </xf>
    <xf numFmtId="166" fontId="18" fillId="8" borderId="33" xfId="2" applyNumberFormat="1" applyFont="1" applyFill="1" applyBorder="1" applyAlignment="1">
      <alignment horizontal="center" vertical="center"/>
    </xf>
    <xf numFmtId="166" fontId="18" fillId="8" borderId="29" xfId="2" applyNumberFormat="1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center" vertical="center" wrapText="1"/>
    </xf>
    <xf numFmtId="0" fontId="4" fillId="8" borderId="9" xfId="2" applyFont="1" applyFill="1" applyBorder="1" applyAlignment="1">
      <alignment horizontal="center" vertical="center" wrapText="1"/>
    </xf>
    <xf numFmtId="10" fontId="18" fillId="8" borderId="33" xfId="3" applyNumberFormat="1" applyFont="1" applyFill="1" applyBorder="1" applyAlignment="1" applyProtection="1">
      <alignment horizontal="center" vertical="center"/>
    </xf>
    <xf numFmtId="10" fontId="18" fillId="8" borderId="29" xfId="3" applyNumberFormat="1" applyFont="1" applyFill="1" applyBorder="1" applyAlignment="1" applyProtection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  <xf numFmtId="0" fontId="5" fillId="8" borderId="37" xfId="2" applyFont="1" applyFill="1" applyBorder="1" applyAlignment="1">
      <alignment horizontal="center" vertical="center"/>
    </xf>
    <xf numFmtId="0" fontId="5" fillId="8" borderId="19" xfId="2" applyFont="1" applyFill="1" applyBorder="1" applyAlignment="1">
      <alignment horizontal="center" vertical="center"/>
    </xf>
    <xf numFmtId="0" fontId="5" fillId="8" borderId="52" xfId="2" applyFont="1" applyFill="1" applyBorder="1" applyAlignment="1">
      <alignment horizontal="center" vertical="center"/>
    </xf>
    <xf numFmtId="0" fontId="5" fillId="8" borderId="34" xfId="2" applyFont="1" applyFill="1" applyBorder="1" applyAlignment="1">
      <alignment horizontal="center" vertical="center"/>
    </xf>
    <xf numFmtId="0" fontId="5" fillId="8" borderId="53" xfId="2" applyFont="1" applyFill="1" applyBorder="1" applyAlignment="1">
      <alignment horizontal="center" vertical="center"/>
    </xf>
    <xf numFmtId="0" fontId="4" fillId="8" borderId="76" xfId="2" applyFont="1" applyFill="1" applyBorder="1" applyAlignment="1">
      <alignment horizontal="left" vertical="center"/>
    </xf>
    <xf numFmtId="0" fontId="4" fillId="8" borderId="14" xfId="2" applyFont="1" applyFill="1" applyBorder="1" applyAlignment="1">
      <alignment horizontal="left" vertical="center"/>
    </xf>
    <xf numFmtId="0" fontId="4" fillId="8" borderId="5" xfId="2" applyFont="1" applyFill="1" applyBorder="1" applyAlignment="1">
      <alignment horizontal="left" vertical="center"/>
    </xf>
    <xf numFmtId="0" fontId="4" fillId="8" borderId="0" xfId="2" applyFont="1" applyFill="1" applyAlignment="1">
      <alignment horizontal="left" vertical="center"/>
    </xf>
    <xf numFmtId="0" fontId="37" fillId="0" borderId="14" xfId="2" applyFont="1" applyBorder="1" applyAlignment="1" applyProtection="1">
      <alignment horizontal="left" vertical="top" wrapText="1"/>
      <protection locked="0"/>
    </xf>
    <xf numFmtId="0" fontId="37" fillId="0" borderId="0" xfId="2" applyFont="1" applyAlignment="1" applyProtection="1">
      <alignment horizontal="left" vertical="top" wrapText="1"/>
      <protection locked="0"/>
    </xf>
    <xf numFmtId="0" fontId="5" fillId="9" borderId="69" xfId="2" applyFont="1" applyFill="1" applyBorder="1" applyAlignment="1" applyProtection="1">
      <alignment horizontal="center" vertical="center"/>
      <protection locked="0"/>
    </xf>
    <xf numFmtId="0" fontId="5" fillId="9" borderId="8" xfId="2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4" fillId="8" borderId="6" xfId="2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4" fontId="18" fillId="8" borderId="33" xfId="2" applyNumberFormat="1" applyFont="1" applyFill="1" applyBorder="1" applyAlignment="1">
      <alignment horizontal="center" vertical="center"/>
    </xf>
    <xf numFmtId="4" fontId="18" fillId="8" borderId="29" xfId="2" applyNumberFormat="1" applyFont="1" applyFill="1" applyBorder="1" applyAlignment="1">
      <alignment horizontal="center" vertical="center"/>
    </xf>
    <xf numFmtId="0" fontId="4" fillId="8" borderId="16" xfId="2" applyFont="1" applyFill="1" applyBorder="1" applyAlignment="1">
      <alignment horizontal="center" vertical="center" wrapText="1"/>
    </xf>
    <xf numFmtId="0" fontId="4" fillId="8" borderId="17" xfId="2" applyFont="1" applyFill="1" applyBorder="1" applyAlignment="1">
      <alignment horizontal="center" vertical="center" wrapText="1"/>
    </xf>
    <xf numFmtId="0" fontId="20" fillId="0" borderId="59" xfId="2" applyFont="1" applyBorder="1" applyAlignment="1" applyProtection="1">
      <alignment horizontal="left" vertical="top"/>
      <protection locked="0"/>
    </xf>
    <xf numFmtId="0" fontId="20" fillId="0" borderId="43" xfId="2" applyFont="1" applyBorder="1" applyAlignment="1" applyProtection="1">
      <alignment horizontal="left" vertical="top"/>
      <protection locked="0"/>
    </xf>
    <xf numFmtId="0" fontId="20" fillId="0" borderId="58" xfId="2" applyFont="1" applyBorder="1" applyAlignment="1" applyProtection="1">
      <alignment horizontal="left" vertical="top"/>
      <protection locked="0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38" fillId="8" borderId="76" xfId="2" applyFont="1" applyFill="1" applyBorder="1" applyAlignment="1">
      <alignment horizontal="left" vertical="center"/>
    </xf>
    <xf numFmtId="0" fontId="38" fillId="8" borderId="14" xfId="2" applyFont="1" applyFill="1" applyBorder="1" applyAlignment="1">
      <alignment horizontal="left" vertical="center"/>
    </xf>
    <xf numFmtId="0" fontId="38" fillId="8" borderId="3" xfId="2" applyFont="1" applyFill="1" applyBorder="1" applyAlignment="1">
      <alignment horizontal="left" vertical="center"/>
    </xf>
    <xf numFmtId="0" fontId="38" fillId="8" borderId="63" xfId="2" applyFont="1" applyFill="1" applyBorder="1" applyAlignment="1">
      <alignment horizontal="left" vertical="center"/>
    </xf>
    <xf numFmtId="44" fontId="18" fillId="8" borderId="61" xfId="2" applyNumberFormat="1" applyFont="1" applyFill="1" applyBorder="1" applyAlignment="1">
      <alignment horizontal="left" vertical="center"/>
    </xf>
    <xf numFmtId="0" fontId="18" fillId="8" borderId="54" xfId="2" applyFont="1" applyFill="1" applyBorder="1" applyAlignment="1">
      <alignment horizontal="left" vertical="center"/>
    </xf>
    <xf numFmtId="44" fontId="42" fillId="8" borderId="28" xfId="2" applyNumberFormat="1" applyFont="1" applyFill="1" applyBorder="1" applyAlignment="1">
      <alignment horizontal="left" vertical="center"/>
    </xf>
    <xf numFmtId="0" fontId="42" fillId="8" borderId="81" xfId="2" applyFont="1" applyFill="1" applyBorder="1" applyAlignment="1">
      <alignment horizontal="left" vertical="center"/>
    </xf>
    <xf numFmtId="0" fontId="7" fillId="2" borderId="71" xfId="2" applyFont="1" applyFill="1" applyBorder="1" applyAlignment="1">
      <alignment horizontal="center" vertical="center"/>
    </xf>
    <xf numFmtId="0" fontId="4" fillId="8" borderId="76" xfId="2" applyFont="1" applyFill="1" applyBorder="1" applyAlignment="1">
      <alignment horizontal="left" vertical="center" wrapText="1"/>
    </xf>
    <xf numFmtId="0" fontId="4" fillId="8" borderId="61" xfId="2" applyFont="1" applyFill="1" applyBorder="1" applyAlignment="1">
      <alignment horizontal="left" vertical="center"/>
    </xf>
    <xf numFmtId="0" fontId="4" fillId="8" borderId="3" xfId="2" applyFont="1" applyFill="1" applyBorder="1" applyAlignment="1">
      <alignment horizontal="left" vertical="center"/>
    </xf>
    <xf numFmtId="0" fontId="4" fillId="8" borderId="54" xfId="2" applyFont="1" applyFill="1" applyBorder="1" applyAlignment="1">
      <alignment horizontal="left" vertical="center"/>
    </xf>
    <xf numFmtId="0" fontId="20" fillId="0" borderId="6" xfId="2" applyFont="1" applyBorder="1" applyAlignment="1" applyProtection="1">
      <alignment horizontal="center" vertical="center" wrapText="1"/>
      <protection locked="0"/>
    </xf>
    <xf numFmtId="0" fontId="20" fillId="0" borderId="7" xfId="2" applyFont="1" applyBorder="1" applyAlignment="1" applyProtection="1">
      <alignment horizontal="center" vertical="center" wrapText="1"/>
      <protection locked="0"/>
    </xf>
    <xf numFmtId="0" fontId="20" fillId="0" borderId="28" xfId="2" applyFont="1" applyBorder="1" applyAlignment="1" applyProtection="1">
      <alignment horizontal="center" vertical="center" wrapText="1"/>
      <protection locked="0"/>
    </xf>
    <xf numFmtId="0" fontId="20" fillId="0" borderId="5" xfId="2" applyFont="1" applyBorder="1" applyAlignment="1" applyProtection="1">
      <alignment horizontal="center" vertical="center" wrapText="1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0" fillId="0" borderId="8" xfId="2" applyFont="1" applyBorder="1" applyAlignment="1" applyProtection="1">
      <alignment horizontal="center" vertical="center" wrapText="1"/>
      <protection locked="0"/>
    </xf>
    <xf numFmtId="0" fontId="20" fillId="0" borderId="1" xfId="2" applyFont="1" applyBorder="1" applyAlignment="1" applyProtection="1">
      <alignment horizontal="center" vertical="center" wrapText="1"/>
      <protection locked="0"/>
    </xf>
    <xf numFmtId="0" fontId="20" fillId="0" borderId="9" xfId="2" applyFont="1" applyBorder="1" applyAlignment="1" applyProtection="1">
      <alignment horizontal="center" vertical="center" wrapText="1"/>
      <protection locked="0"/>
    </xf>
    <xf numFmtId="0" fontId="20" fillId="0" borderId="10" xfId="2" applyFont="1" applyBorder="1" applyAlignment="1" applyProtection="1">
      <alignment horizontal="center" vertical="center" wrapText="1"/>
      <protection locked="0"/>
    </xf>
    <xf numFmtId="0" fontId="4" fillId="8" borderId="13" xfId="2" applyFont="1" applyFill="1" applyBorder="1" applyAlignment="1">
      <alignment horizontal="left" vertical="center"/>
    </xf>
    <xf numFmtId="0" fontId="4" fillId="8" borderId="15" xfId="2" applyFont="1" applyFill="1" applyBorder="1" applyAlignment="1">
      <alignment horizontal="left" vertical="center"/>
    </xf>
    <xf numFmtId="0" fontId="5" fillId="8" borderId="32" xfId="2" applyFont="1" applyFill="1" applyBorder="1" applyAlignment="1">
      <alignment horizontal="left" vertical="center"/>
    </xf>
    <xf numFmtId="0" fontId="5" fillId="8" borderId="15" xfId="2" applyFont="1" applyFill="1" applyBorder="1" applyAlignment="1">
      <alignment horizontal="left" vertical="center"/>
    </xf>
    <xf numFmtId="0" fontId="5" fillId="8" borderId="25" xfId="2" applyFont="1" applyFill="1" applyBorder="1" applyAlignment="1">
      <alignment horizontal="left" vertical="center" wrapText="1"/>
    </xf>
    <xf numFmtId="0" fontId="5" fillId="8" borderId="73" xfId="2" applyFont="1" applyFill="1" applyBorder="1" applyAlignment="1">
      <alignment horizontal="left" vertical="center" wrapText="1"/>
    </xf>
    <xf numFmtId="0" fontId="5" fillId="8" borderId="4" xfId="2" applyFont="1" applyFill="1" applyBorder="1" applyAlignment="1">
      <alignment horizontal="left" vertical="center" wrapText="1"/>
    </xf>
    <xf numFmtId="44" fontId="18" fillId="8" borderId="62" xfId="2" applyNumberFormat="1" applyFont="1" applyFill="1" applyBorder="1" applyAlignment="1">
      <alignment horizontal="center" vertical="center"/>
    </xf>
    <xf numFmtId="44" fontId="18" fillId="8" borderId="74" xfId="2" applyNumberFormat="1" applyFont="1" applyFill="1" applyBorder="1" applyAlignment="1">
      <alignment horizontal="center" vertical="center"/>
    </xf>
    <xf numFmtId="44" fontId="18" fillId="8" borderId="44" xfId="2" applyNumberFormat="1" applyFont="1" applyFill="1" applyBorder="1" applyAlignment="1">
      <alignment horizontal="center" vertical="center"/>
    </xf>
    <xf numFmtId="0" fontId="4" fillId="8" borderId="22" xfId="2" applyFont="1" applyFill="1" applyBorder="1" applyAlignment="1">
      <alignment horizontal="left" vertical="center"/>
    </xf>
    <xf numFmtId="0" fontId="4" fillId="3" borderId="32" xfId="2" applyFont="1" applyFill="1" applyBorder="1" applyAlignment="1" applyProtection="1">
      <alignment horizontal="center" vertical="center"/>
      <protection locked="0"/>
    </xf>
    <xf numFmtId="0" fontId="4" fillId="3" borderId="24" xfId="2" applyFont="1" applyFill="1" applyBorder="1" applyAlignment="1" applyProtection="1">
      <alignment horizontal="center" vertical="center"/>
      <protection locked="0"/>
    </xf>
    <xf numFmtId="0" fontId="5" fillId="8" borderId="13" xfId="2" applyFont="1" applyFill="1" applyBorder="1" applyAlignment="1">
      <alignment horizontal="left" vertical="center"/>
    </xf>
    <xf numFmtId="0" fontId="5" fillId="8" borderId="22" xfId="2" applyFont="1" applyFill="1" applyBorder="1" applyAlignment="1">
      <alignment horizontal="left" vertical="center"/>
    </xf>
    <xf numFmtId="44" fontId="18" fillId="8" borderId="32" xfId="2" applyNumberFormat="1" applyFont="1" applyFill="1" applyBorder="1" applyAlignment="1">
      <alignment horizontal="left" vertical="center"/>
    </xf>
    <xf numFmtId="44" fontId="18" fillId="8" borderId="22" xfId="2" applyNumberFormat="1" applyFont="1" applyFill="1" applyBorder="1" applyAlignment="1">
      <alignment horizontal="left" vertical="center"/>
    </xf>
    <xf numFmtId="44" fontId="18" fillId="8" borderId="24" xfId="2" applyNumberFormat="1" applyFont="1" applyFill="1" applyBorder="1" applyAlignment="1">
      <alignment horizontal="left" vertical="center"/>
    </xf>
    <xf numFmtId="0" fontId="5" fillId="9" borderId="32" xfId="2" applyFont="1" applyFill="1" applyBorder="1" applyAlignment="1" applyProtection="1">
      <alignment horizontal="center" vertical="center"/>
      <protection locked="0"/>
    </xf>
    <xf numFmtId="0" fontId="5" fillId="9" borderId="24" xfId="2" applyFont="1" applyFill="1" applyBorder="1" applyAlignment="1" applyProtection="1">
      <alignment horizontal="center" vertical="center"/>
      <protection locked="0"/>
    </xf>
    <xf numFmtId="0" fontId="4" fillId="0" borderId="76" xfId="2" applyFont="1" applyBorder="1" applyAlignment="1" applyProtection="1">
      <alignment horizontal="left" vertical="top"/>
      <protection locked="0"/>
    </xf>
    <xf numFmtId="0" fontId="4" fillId="0" borderId="14" xfId="2" applyFont="1" applyBorder="1" applyAlignment="1" applyProtection="1">
      <alignment horizontal="left" vertical="top"/>
      <protection locked="0"/>
    </xf>
    <xf numFmtId="0" fontId="4" fillId="0" borderId="69" xfId="2" applyFont="1" applyBorder="1" applyAlignment="1" applyProtection="1">
      <alignment horizontal="left" vertical="top"/>
      <protection locked="0"/>
    </xf>
    <xf numFmtId="0" fontId="4" fillId="0" borderId="5" xfId="2" applyFont="1" applyBorder="1" applyAlignment="1" applyProtection="1">
      <alignment horizontal="left" vertical="top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4" fillId="0" borderId="8" xfId="2" applyFont="1" applyBorder="1" applyAlignment="1" applyProtection="1">
      <alignment horizontal="left" vertical="top"/>
      <protection locked="0"/>
    </xf>
    <xf numFmtId="0" fontId="4" fillId="0" borderId="1" xfId="2" applyFont="1" applyBorder="1" applyAlignment="1" applyProtection="1">
      <alignment horizontal="left" vertical="top"/>
      <protection locked="0"/>
    </xf>
    <xf numFmtId="0" fontId="4" fillId="0" borderId="9" xfId="2" applyFont="1" applyBorder="1" applyAlignment="1" applyProtection="1">
      <alignment horizontal="left" vertical="top"/>
      <protection locked="0"/>
    </xf>
    <xf numFmtId="0" fontId="4" fillId="0" borderId="10" xfId="2" applyFont="1" applyBorder="1" applyAlignment="1" applyProtection="1">
      <alignment horizontal="left" vertical="top"/>
      <protection locked="0"/>
    </xf>
    <xf numFmtId="0" fontId="7" fillId="2" borderId="2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60" xfId="2" applyFont="1" applyFill="1" applyBorder="1" applyAlignment="1">
      <alignment horizontal="center" vertical="center"/>
    </xf>
    <xf numFmtId="0" fontId="5" fillId="8" borderId="42" xfId="2" applyFont="1" applyFill="1" applyBorder="1" applyAlignment="1">
      <alignment horizontal="left" vertical="center"/>
    </xf>
    <xf numFmtId="0" fontId="5" fillId="8" borderId="43" xfId="2" applyFont="1" applyFill="1" applyBorder="1" applyAlignment="1">
      <alignment horizontal="left" vertical="center"/>
    </xf>
    <xf numFmtId="0" fontId="5" fillId="8" borderId="47" xfId="2" applyFont="1" applyFill="1" applyBorder="1" applyAlignment="1">
      <alignment horizontal="left" vertical="center"/>
    </xf>
    <xf numFmtId="0" fontId="5" fillId="8" borderId="42" xfId="2" applyFont="1" applyFill="1" applyBorder="1" applyAlignment="1">
      <alignment horizontal="center" vertical="center"/>
    </xf>
    <xf numFmtId="0" fontId="5" fillId="8" borderId="43" xfId="2" applyFont="1" applyFill="1" applyBorder="1" applyAlignment="1">
      <alignment horizontal="center" vertical="center"/>
    </xf>
    <xf numFmtId="0" fontId="5" fillId="8" borderId="58" xfId="2" applyFont="1" applyFill="1" applyBorder="1" applyAlignment="1">
      <alignment horizontal="center" vertical="center"/>
    </xf>
    <xf numFmtId="0" fontId="7" fillId="2" borderId="75" xfId="2" applyFont="1" applyFill="1" applyBorder="1" applyAlignment="1">
      <alignment horizontal="center" vertical="center"/>
    </xf>
    <xf numFmtId="0" fontId="4" fillId="8" borderId="32" xfId="2" applyFont="1" applyFill="1" applyBorder="1" applyAlignment="1">
      <alignment horizontal="left" vertical="center"/>
    </xf>
    <xf numFmtId="0" fontId="7" fillId="2" borderId="59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0" fontId="7" fillId="2" borderId="58" xfId="2" applyFont="1" applyFill="1" applyBorder="1" applyAlignment="1">
      <alignment horizontal="center" vertical="center"/>
    </xf>
    <xf numFmtId="0" fontId="4" fillId="8" borderId="6" xfId="2" applyFont="1" applyFill="1" applyBorder="1" applyAlignment="1">
      <alignment horizontal="left" vertical="center"/>
    </xf>
    <xf numFmtId="0" fontId="4" fillId="8" borderId="37" xfId="2" applyFont="1" applyFill="1" applyBorder="1" applyAlignment="1">
      <alignment horizontal="left" vertical="center"/>
    </xf>
    <xf numFmtId="0" fontId="4" fillId="3" borderId="21" xfId="2" applyFont="1" applyFill="1" applyBorder="1" applyAlignment="1" applyProtection="1">
      <alignment horizontal="center" vertical="center"/>
      <protection locked="0"/>
    </xf>
    <xf numFmtId="0" fontId="4" fillId="3" borderId="23" xfId="2" applyFont="1" applyFill="1" applyBorder="1" applyAlignment="1" applyProtection="1">
      <alignment horizontal="center" vertical="center"/>
      <protection locked="0"/>
    </xf>
    <xf numFmtId="0" fontId="4" fillId="3" borderId="60" xfId="2" applyFont="1" applyFill="1" applyBorder="1" applyAlignment="1" applyProtection="1">
      <alignment horizontal="center" vertical="center"/>
      <protection locked="0"/>
    </xf>
    <xf numFmtId="0" fontId="20" fillId="0" borderId="3" xfId="2" applyFont="1" applyBorder="1" applyAlignment="1" applyProtection="1">
      <alignment horizontal="center" vertical="center" wrapText="1"/>
      <protection locked="0"/>
    </xf>
    <xf numFmtId="0" fontId="20" fillId="0" borderId="63" xfId="2" applyFont="1" applyBorder="1" applyAlignment="1" applyProtection="1">
      <alignment horizontal="center" vertical="center" wrapText="1"/>
      <protection locked="0"/>
    </xf>
    <xf numFmtId="0" fontId="20" fillId="0" borderId="81" xfId="2" applyFont="1" applyBorder="1" applyAlignment="1" applyProtection="1">
      <alignment horizontal="center" vertical="center" wrapText="1"/>
      <protection locked="0"/>
    </xf>
    <xf numFmtId="0" fontId="4" fillId="3" borderId="22" xfId="2" applyFont="1" applyFill="1" applyBorder="1" applyAlignment="1" applyProtection="1">
      <alignment horizontal="center" vertical="center"/>
      <protection locked="0"/>
    </xf>
    <xf numFmtId="0" fontId="4" fillId="8" borderId="13" xfId="2" applyFont="1" applyFill="1" applyBorder="1" applyAlignment="1">
      <alignment horizontal="left" vertical="center" wrapText="1"/>
    </xf>
    <xf numFmtId="0" fontId="4" fillId="8" borderId="15" xfId="2" applyFont="1" applyFill="1" applyBorder="1" applyAlignment="1">
      <alignment horizontal="left" vertical="center" wrapText="1"/>
    </xf>
    <xf numFmtId="0" fontId="2" fillId="0" borderId="76" xfId="2" applyBorder="1" applyAlignment="1" applyProtection="1">
      <alignment horizontal="left" vertical="top"/>
      <protection locked="0"/>
    </xf>
    <xf numFmtId="0" fontId="2" fillId="0" borderId="14" xfId="2" applyBorder="1" applyAlignment="1" applyProtection="1">
      <alignment horizontal="left" vertical="top"/>
      <protection locked="0"/>
    </xf>
    <xf numFmtId="0" fontId="2" fillId="0" borderId="69" xfId="2" applyBorder="1" applyAlignment="1" applyProtection="1">
      <alignment horizontal="left" vertical="top"/>
      <protection locked="0"/>
    </xf>
    <xf numFmtId="0" fontId="2" fillId="0" borderId="5" xfId="2" applyBorder="1" applyAlignment="1" applyProtection="1">
      <alignment horizontal="left" vertical="top"/>
      <protection locked="0"/>
    </xf>
    <xf numFmtId="0" fontId="2" fillId="0" borderId="0" xfId="2" applyAlignment="1" applyProtection="1">
      <alignment horizontal="left" vertical="top"/>
      <protection locked="0"/>
    </xf>
    <xf numFmtId="0" fontId="2" fillId="0" borderId="8" xfId="2" applyBorder="1" applyAlignment="1" applyProtection="1">
      <alignment horizontal="left" vertical="top"/>
      <protection locked="0"/>
    </xf>
    <xf numFmtId="0" fontId="2" fillId="0" borderId="3" xfId="2" applyBorder="1" applyAlignment="1" applyProtection="1">
      <alignment horizontal="left" vertical="top"/>
      <protection locked="0"/>
    </xf>
    <xf numFmtId="0" fontId="2" fillId="0" borderId="63" xfId="2" applyBorder="1" applyAlignment="1" applyProtection="1">
      <alignment horizontal="left" vertical="top"/>
      <protection locked="0"/>
    </xf>
    <xf numFmtId="0" fontId="2" fillId="0" borderId="81" xfId="2" applyBorder="1" applyAlignment="1" applyProtection="1">
      <alignment horizontal="left" vertical="top"/>
      <protection locked="0"/>
    </xf>
    <xf numFmtId="164" fontId="4" fillId="3" borderId="26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26" xfId="2" applyFont="1" applyFill="1" applyBorder="1" applyAlignment="1" applyProtection="1">
      <alignment horizontal="center" vertical="center"/>
      <protection locked="0"/>
    </xf>
    <xf numFmtId="0" fontId="15" fillId="3" borderId="26" xfId="4" applyFill="1" applyBorder="1" applyAlignment="1" applyProtection="1">
      <alignment horizontal="center" vertical="center"/>
      <protection locked="0"/>
    </xf>
    <xf numFmtId="0" fontId="4" fillId="3" borderId="31" xfId="2" applyFont="1" applyFill="1" applyBorder="1" applyAlignment="1" applyProtection="1">
      <alignment horizontal="center" vertical="center"/>
      <protection locked="0"/>
    </xf>
    <xf numFmtId="14" fontId="43" fillId="3" borderId="2" xfId="2" applyNumberFormat="1" applyFont="1" applyFill="1" applyBorder="1" applyAlignment="1" applyProtection="1">
      <alignment horizontal="center" vertical="center"/>
      <protection locked="0"/>
    </xf>
    <xf numFmtId="14" fontId="43" fillId="3" borderId="50" xfId="2" applyNumberFormat="1" applyFont="1" applyFill="1" applyBorder="1" applyAlignment="1" applyProtection="1">
      <alignment horizontal="center" vertical="center"/>
      <protection locked="0"/>
    </xf>
    <xf numFmtId="0" fontId="5" fillId="5" borderId="32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5" fillId="5" borderId="24" xfId="2" applyFont="1" applyFill="1" applyBorder="1" applyAlignment="1">
      <alignment horizontal="center" vertical="center"/>
    </xf>
    <xf numFmtId="0" fontId="7" fillId="2" borderId="76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69" xfId="2" applyFont="1" applyFill="1" applyBorder="1" applyAlignment="1">
      <alignment horizontal="center" vertical="center"/>
    </xf>
    <xf numFmtId="1" fontId="4" fillId="3" borderId="32" xfId="2" applyNumberFormat="1" applyFont="1" applyFill="1" applyBorder="1" applyAlignment="1" applyProtection="1">
      <alignment horizontal="center" vertical="center" wrapText="1"/>
      <protection locked="0"/>
    </xf>
    <xf numFmtId="1" fontId="4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24" xfId="2" applyFont="1" applyBorder="1" applyAlignment="1" applyProtection="1">
      <alignment horizontal="center" vertical="center"/>
      <protection locked="0"/>
    </xf>
    <xf numFmtId="0" fontId="23" fillId="3" borderId="1" xfId="2" applyFont="1" applyFill="1" applyBorder="1" applyAlignment="1">
      <alignment horizontal="left" vertical="center"/>
    </xf>
    <xf numFmtId="0" fontId="23" fillId="3" borderId="9" xfId="2" applyFont="1" applyFill="1" applyBorder="1" applyAlignment="1">
      <alignment horizontal="left" vertical="center"/>
    </xf>
    <xf numFmtId="0" fontId="41" fillId="3" borderId="9" xfId="2" applyFont="1" applyFill="1" applyBorder="1" applyAlignment="1">
      <alignment horizontal="center" vertical="center"/>
    </xf>
    <xf numFmtId="0" fontId="41" fillId="3" borderId="10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left" vertical="center" wrapText="1"/>
    </xf>
    <xf numFmtId="0" fontId="7" fillId="2" borderId="35" xfId="2" applyFont="1" applyFill="1" applyBorder="1" applyAlignment="1">
      <alignment horizontal="left" vertical="center" wrapText="1"/>
    </xf>
    <xf numFmtId="44" fontId="21" fillId="7" borderId="34" xfId="3" applyNumberFormat="1" applyFont="1" applyFill="1" applyBorder="1" applyAlignment="1" applyProtection="1">
      <alignment horizontal="right" vertical="center"/>
    </xf>
    <xf numFmtId="10" fontId="21" fillId="7" borderId="35" xfId="3" applyNumberFormat="1" applyFont="1" applyFill="1" applyBorder="1" applyAlignment="1" applyProtection="1">
      <alignment horizontal="right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28" xfId="2" applyFont="1" applyFill="1" applyBorder="1" applyAlignment="1">
      <alignment horizontal="center" vertical="center"/>
    </xf>
    <xf numFmtId="165" fontId="19" fillId="3" borderId="34" xfId="1" applyNumberFormat="1" applyFont="1" applyFill="1" applyBorder="1" applyAlignment="1" applyProtection="1">
      <alignment horizontal="center" vertical="center"/>
      <protection locked="0"/>
    </xf>
    <xf numFmtId="165" fontId="19" fillId="3" borderId="35" xfId="1" applyNumberFormat="1" applyFont="1" applyFill="1" applyBorder="1" applyAlignment="1" applyProtection="1">
      <alignment horizontal="center" vertical="center"/>
      <protection locked="0"/>
    </xf>
    <xf numFmtId="0" fontId="22" fillId="3" borderId="0" xfId="2" applyFont="1" applyFill="1" applyAlignment="1">
      <alignment horizontal="center" vertical="center"/>
    </xf>
    <xf numFmtId="0" fontId="22" fillId="3" borderId="8" xfId="2" applyFont="1" applyFill="1" applyBorder="1" applyAlignment="1">
      <alignment horizontal="center" vertical="center"/>
    </xf>
    <xf numFmtId="44" fontId="19" fillId="7" borderId="34" xfId="1" applyFont="1" applyFill="1" applyBorder="1" applyAlignment="1" applyProtection="1">
      <alignment horizontal="center" vertical="center"/>
    </xf>
    <xf numFmtId="44" fontId="19" fillId="7" borderId="35" xfId="1" applyFont="1" applyFill="1" applyBorder="1" applyAlignment="1" applyProtection="1">
      <alignment horizontal="center" vertical="center"/>
    </xf>
    <xf numFmtId="0" fontId="5" fillId="4" borderId="32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27" fillId="3" borderId="26" xfId="5" applyFont="1" applyFill="1" applyBorder="1" applyAlignment="1" applyProtection="1">
      <alignment horizontal="center" vertical="center" wrapText="1"/>
    </xf>
    <xf numFmtId="0" fontId="27" fillId="3" borderId="31" xfId="5" applyFont="1" applyFill="1" applyBorder="1" applyAlignment="1" applyProtection="1">
      <alignment horizontal="center" vertical="center" wrapText="1"/>
    </xf>
    <xf numFmtId="0" fontId="27" fillId="3" borderId="39" xfId="5" applyFont="1" applyFill="1" applyBorder="1" applyAlignment="1" applyProtection="1">
      <alignment horizontal="center" vertical="center" wrapText="1"/>
    </xf>
    <xf numFmtId="0" fontId="33" fillId="3" borderId="39" xfId="5" applyFont="1" applyFill="1" applyBorder="1" applyAlignment="1" applyProtection="1">
      <alignment horizontal="center" vertical="center" wrapText="1"/>
    </xf>
    <xf numFmtId="0" fontId="33" fillId="3" borderId="40" xfId="5" applyFont="1" applyFill="1" applyBorder="1" applyAlignment="1" applyProtection="1">
      <alignment horizontal="center" vertical="center" wrapText="1"/>
    </xf>
    <xf numFmtId="0" fontId="30" fillId="8" borderId="11" xfId="5" applyFont="1" applyFill="1" applyBorder="1" applyAlignment="1" applyProtection="1">
      <alignment horizontal="center" vertical="center"/>
    </xf>
    <xf numFmtId="0" fontId="30" fillId="8" borderId="41" xfId="5" applyFont="1" applyFill="1" applyBorder="1" applyAlignment="1" applyProtection="1">
      <alignment horizontal="center" vertical="center"/>
    </xf>
    <xf numFmtId="0" fontId="26" fillId="8" borderId="26" xfId="5" applyFont="1" applyFill="1" applyBorder="1" applyAlignment="1" applyProtection="1">
      <alignment horizontal="center" vertical="center" wrapText="1"/>
    </xf>
    <xf numFmtId="0" fontId="26" fillId="8" borderId="39" xfId="5" applyFont="1" applyFill="1" applyBorder="1" applyAlignment="1" applyProtection="1">
      <alignment horizontal="center" vertical="center" wrapText="1"/>
    </xf>
    <xf numFmtId="0" fontId="33" fillId="3" borderId="26" xfId="5" applyFont="1" applyFill="1" applyBorder="1" applyAlignment="1" applyProtection="1">
      <alignment horizontal="center" vertical="center" wrapText="1"/>
    </xf>
    <xf numFmtId="0" fontId="33" fillId="3" borderId="31" xfId="5" applyFont="1" applyFill="1" applyBorder="1" applyAlignment="1" applyProtection="1">
      <alignment horizontal="center" vertical="center" wrapText="1"/>
    </xf>
    <xf numFmtId="0" fontId="29" fillId="3" borderId="36" xfId="5" applyFont="1" applyFill="1" applyBorder="1" applyAlignment="1" applyProtection="1">
      <alignment horizontal="center" vertical="center"/>
    </xf>
    <xf numFmtId="0" fontId="29" fillId="3" borderId="14" xfId="5" applyFont="1" applyFill="1" applyBorder="1" applyAlignment="1" applyProtection="1">
      <alignment horizontal="center" vertical="center"/>
    </xf>
    <xf numFmtId="0" fontId="29" fillId="3" borderId="29" xfId="5" applyFont="1" applyFill="1" applyBorder="1" applyAlignment="1" applyProtection="1">
      <alignment horizontal="center" vertical="center"/>
    </xf>
    <xf numFmtId="0" fontId="29" fillId="3" borderId="9" xfId="5" applyFont="1" applyFill="1" applyBorder="1" applyAlignment="1" applyProtection="1">
      <alignment horizontal="center" vertical="center"/>
    </xf>
    <xf numFmtId="0" fontId="30" fillId="8" borderId="16" xfId="5" applyFont="1" applyFill="1" applyBorder="1" applyAlignment="1" applyProtection="1">
      <alignment horizontal="center" vertical="center" wrapText="1"/>
    </xf>
    <xf numFmtId="0" fontId="30" fillId="8" borderId="45" xfId="5" applyFont="1" applyFill="1" applyBorder="1" applyAlignment="1" applyProtection="1">
      <alignment horizontal="center" vertical="center" wrapText="1"/>
    </xf>
    <xf numFmtId="0" fontId="27" fillId="8" borderId="33" xfId="5" applyFont="1" applyFill="1" applyBorder="1" applyAlignment="1" applyProtection="1">
      <alignment horizontal="center" vertical="center" wrapText="1"/>
    </xf>
    <xf numFmtId="0" fontId="27" fillId="8" borderId="7" xfId="5" applyFont="1" applyFill="1" applyBorder="1" applyAlignment="1" applyProtection="1">
      <alignment horizontal="center" vertical="center" wrapText="1"/>
    </xf>
    <xf numFmtId="0" fontId="27" fillId="8" borderId="37" xfId="5" applyFont="1" applyFill="1" applyBorder="1" applyAlignment="1" applyProtection="1">
      <alignment horizontal="center" vertical="center" wrapText="1"/>
    </xf>
    <xf numFmtId="0" fontId="27" fillId="8" borderId="30" xfId="5" applyFont="1" applyFill="1" applyBorder="1" applyAlignment="1" applyProtection="1">
      <alignment horizontal="center" vertical="center" wrapText="1"/>
    </xf>
    <xf numFmtId="0" fontId="27" fillId="8" borderId="63" xfId="5" applyFont="1" applyFill="1" applyBorder="1" applyAlignment="1" applyProtection="1">
      <alignment horizontal="center" vertical="center" wrapText="1"/>
    </xf>
    <xf numFmtId="0" fontId="27" fillId="8" borderId="54" xfId="5" applyFont="1" applyFill="1" applyBorder="1" applyAlignment="1" applyProtection="1">
      <alignment horizontal="center" vertical="center" wrapText="1"/>
    </xf>
    <xf numFmtId="0" fontId="27" fillId="8" borderId="19" xfId="5" applyFont="1" applyFill="1" applyBorder="1" applyAlignment="1" applyProtection="1">
      <alignment horizontal="center" vertical="center" wrapText="1"/>
    </xf>
    <xf numFmtId="0" fontId="27" fillId="8" borderId="4" xfId="5" applyFont="1" applyFill="1" applyBorder="1" applyAlignment="1" applyProtection="1">
      <alignment horizontal="center" vertical="center" wrapText="1"/>
    </xf>
    <xf numFmtId="0" fontId="26" fillId="8" borderId="19" xfId="5" applyFont="1" applyFill="1" applyBorder="1" applyAlignment="1" applyProtection="1">
      <alignment horizontal="center" vertical="center" wrapText="1"/>
    </xf>
    <xf numFmtId="0" fontId="26" fillId="8" borderId="4" xfId="5" applyFont="1" applyFill="1" applyBorder="1" applyAlignment="1" applyProtection="1">
      <alignment horizontal="center" vertical="center" wrapText="1"/>
    </xf>
    <xf numFmtId="0" fontId="27" fillId="8" borderId="11" xfId="5" applyFont="1" applyFill="1" applyBorder="1" applyAlignment="1" applyProtection="1">
      <alignment horizontal="center" vertical="center" wrapText="1"/>
    </xf>
    <xf numFmtId="0" fontId="27" fillId="8" borderId="41" xfId="5" applyFont="1" applyFill="1" applyBorder="1" applyAlignment="1" applyProtection="1">
      <alignment horizontal="center" vertical="center" wrapText="1"/>
    </xf>
    <xf numFmtId="0" fontId="26" fillId="8" borderId="32" xfId="5" applyFont="1" applyFill="1" applyBorder="1" applyAlignment="1" applyProtection="1">
      <alignment horizontal="center" vertical="center" wrapText="1"/>
    </xf>
    <xf numFmtId="0" fontId="26" fillId="8" borderId="15" xfId="5" applyFont="1" applyFill="1" applyBorder="1" applyAlignment="1" applyProtection="1">
      <alignment horizontal="center" vertical="center" wrapText="1"/>
    </xf>
    <xf numFmtId="0" fontId="26" fillId="8" borderId="24" xfId="5" applyFont="1" applyFill="1" applyBorder="1" applyAlignment="1" applyProtection="1">
      <alignment horizontal="center" vertical="center" wrapText="1"/>
    </xf>
    <xf numFmtId="0" fontId="30" fillId="8" borderId="51" xfId="5" applyFont="1" applyFill="1" applyBorder="1" applyAlignment="1" applyProtection="1">
      <alignment horizontal="center" vertical="center"/>
    </xf>
  </cellXfs>
  <cellStyles count="6">
    <cellStyle name="Currency" xfId="1" builtinId="4"/>
    <cellStyle name="Hyperlink" xfId="4" builtinId="8"/>
    <cellStyle name="Normal" xfId="0" builtinId="0"/>
    <cellStyle name="Normal 2" xfId="5" xr:uid="{2CBFC2DA-FD87-4490-8494-7D223EAAC859}"/>
    <cellStyle name="Normal_Packaging Form Modification 8-04-09" xfId="2" xr:uid="{00000000-0005-0000-0000-000004000000}"/>
    <cellStyle name="Percent" xfId="3" builtinId="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A8156DD-ED35-45D6-846A-58CA37F61131}"/>
            </a:ext>
          </a:extLst>
        </xdr:cNvPr>
        <xdr:cNvSpPr>
          <a:spLocks noChangeArrowheads="1"/>
        </xdr:cNvSpPr>
      </xdr:nvSpPr>
      <xdr:spPr bwMode="auto">
        <a:xfrm>
          <a:off x="1860550" y="746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AABF60A-74A7-460E-9D7F-1573E8E6545C}"/>
            </a:ext>
          </a:extLst>
        </xdr:cNvPr>
        <xdr:cNvSpPr>
          <a:spLocks noChangeArrowheads="1"/>
        </xdr:cNvSpPr>
      </xdr:nvSpPr>
      <xdr:spPr bwMode="auto">
        <a:xfrm>
          <a:off x="1860550" y="746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52538</xdr:colOff>
      <xdr:row>1</xdr:row>
      <xdr:rowOff>86744</xdr:rowOff>
    </xdr:from>
    <xdr:to>
      <xdr:col>2</xdr:col>
      <xdr:colOff>1241515</xdr:colOff>
      <xdr:row>2</xdr:row>
      <xdr:rowOff>190262</xdr:rowOff>
    </xdr:to>
    <xdr:pic>
      <xdr:nvPicPr>
        <xdr:cNvPr id="4" name="Picture 3" descr="Navistar_PMS_2945u (SITE UNCOATED).png">
          <a:extLst>
            <a:ext uri="{FF2B5EF4-FFF2-40B4-BE49-F238E27FC236}">
              <a16:creationId xmlns:a16="http://schemas.microsoft.com/office/drawing/2014/main" id="{F12FD547-3E99-4E3F-8882-607CFBBE2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888" y="251844"/>
          <a:ext cx="2904747" cy="42101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AB51252-8EE7-4E5A-A706-47F86DA426CB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E60C554-5FA3-4380-A457-A7B1C9CED90E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23720E9-CB8B-42DA-898A-857694A3A210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E6BC663-7BA3-4637-8119-CE37A1937E43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EBFBC49-811B-4F33-9308-F9F0EB893725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3813CBC-F6E7-475D-B5D8-4DAF861A4E61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6D8893B-F1CA-4594-B334-BAF5BF41642D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B527611-3AB3-47C7-BC86-AE7F5DAE5329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3B152353-AF07-474B-8430-6F25D63EEB73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884DEF7-E5B8-474D-A1FB-212FE61790AF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8315B2E2-5472-43A0-9B2D-7F6AE8A92194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0ED94C8-8653-45CB-BE93-B171278419DC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E31EA3D-E25D-404B-91B5-91DCF797752B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131C44B-2B69-4842-ACDA-A1C5D8842529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92DCDEB-77E2-4A5C-9A3C-2AA6C50F4FE6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21AEB8E5-9053-4789-B4BC-0276E1282B7B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36B950BE-B552-4C38-B4D5-B606A425B774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7D06D6C-D631-4101-B151-67D6FEA18F44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5EDD1684-DF06-41C5-A125-2EC0D3C29E03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CAE58B86-21A6-40E0-9C5F-B6D29F2F798E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97424405-C9E6-4147-B2BF-2BFC4A5EBBA7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93B3F5C9-D863-4712-B1F2-6AF4B00CAFCB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969DC256-AB57-49E6-B2B0-50AE996F8E7C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29C1E8B3-084B-48B9-B8EF-1B251C3C6A86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E34E08B9-9D00-4F77-9296-2F7DD2DDFA81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3B8EFE7B-2C9F-445C-8EBC-E4FCDB0D5721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DDC6194-B676-449F-B9BB-BE3EE4E62F9C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1C566BD-1653-4AFB-83E9-3D15BCD21A15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90F5D9F-4A43-42BA-BDF7-300EA367E382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AD380BA0-E83B-4DB6-B618-6EF432AC0BDF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7E8A5D87-7256-4FC8-A405-7C85C45AC433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1BF4884C-036D-4AC7-8E79-8C61866A0516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DD9AD774-27E6-452F-B70B-CBDFB9C57542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889C72D-1DB6-46DC-B8A3-A72C0B9A8E61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DF3B674D-1B48-4EB1-AA0B-F03DDEE74DCE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7CBA1621-2B0E-409F-9102-5FEA2AE6BC83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979FDC-775A-44E8-A4DB-05767F14635F}"/>
            </a:ext>
          </a:extLst>
        </xdr:cNvPr>
        <xdr:cNvSpPr>
          <a:spLocks noChangeArrowheads="1"/>
        </xdr:cNvSpPr>
      </xdr:nvSpPr>
      <xdr:spPr bwMode="auto">
        <a:xfrm>
          <a:off x="1860550" y="746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B7F4D88-898F-4AB4-B6C4-67AB7968A3BD}"/>
            </a:ext>
          </a:extLst>
        </xdr:cNvPr>
        <xdr:cNvSpPr>
          <a:spLocks noChangeArrowheads="1"/>
        </xdr:cNvSpPr>
      </xdr:nvSpPr>
      <xdr:spPr bwMode="auto">
        <a:xfrm>
          <a:off x="1860550" y="746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52538</xdr:colOff>
      <xdr:row>1</xdr:row>
      <xdr:rowOff>86744</xdr:rowOff>
    </xdr:from>
    <xdr:to>
      <xdr:col>2</xdr:col>
      <xdr:colOff>1241515</xdr:colOff>
      <xdr:row>2</xdr:row>
      <xdr:rowOff>190262</xdr:rowOff>
    </xdr:to>
    <xdr:pic>
      <xdr:nvPicPr>
        <xdr:cNvPr id="4" name="Picture 3" descr="Navistar_PMS_2945u (SITE UNCOATED).png">
          <a:extLst>
            <a:ext uri="{FF2B5EF4-FFF2-40B4-BE49-F238E27FC236}">
              <a16:creationId xmlns:a16="http://schemas.microsoft.com/office/drawing/2014/main" id="{E7C8A3E0-40A1-43EF-93E3-3E09D7DED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888" y="251844"/>
          <a:ext cx="2904747" cy="42101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E31DDCD-4A36-4298-9E10-5F9D724B8FF5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8BF94AC-51AF-4569-AE83-3E0ECC9851ED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851E243-F05C-4E82-B4CA-B77F495C413D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E72A9F5-01B2-4833-87B7-CFEA5296FC0B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0336640-C560-4419-B56B-DE26DF9835F5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14A5C32-4578-45F3-A361-269FADDADC38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A6D7F83-3AA7-4923-A3D8-253D3F13109F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6E0C17A-8C04-43D2-B093-EC77363CED95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DF374F6-AE21-4A59-8542-0740472F8553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4A8D4590-040E-4A23-A27C-D0B422C01F34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B09CEE2-DF23-4258-879A-16934E01494F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749D92C-8944-439C-930D-2FD70158FD29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3F6C0428-4312-4988-96D8-D6C33B6D8738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3099915-CCFD-4F75-BB84-1ECAB43B9902}"/>
            </a:ext>
          </a:extLst>
        </xdr:cNvPr>
        <xdr:cNvSpPr>
          <a:spLocks noChangeArrowheads="1"/>
        </xdr:cNvSpPr>
      </xdr:nvSpPr>
      <xdr:spPr bwMode="auto">
        <a:xfrm>
          <a:off x="1860550" y="9055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92DC5E01-5760-4145-9668-B06249A92DB6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A500E5B0-2851-43B1-8ECE-44202F0BB070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A3F3F550-B5C2-4E36-9C1D-BB52B575EFA5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28F57B47-A6B9-4230-B0C5-4F0277C28670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2252B26D-C2DF-4871-B373-BD069E916749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B8A5A67E-C29D-43F4-96C6-54B72BBE2481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D3953615-EE8E-4B4E-8068-5EC5AD7733A5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97C38FD4-5577-4F51-B4A8-7FFA0FF46AA3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BC4BCB6-F3C2-4AC9-B6A5-F7AE26B9B73B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EC52D560-012D-4C43-A7E5-4F0660AE4A3C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37637B1-992B-41AB-A552-C52E22232431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8BA65840-D9F0-4715-AB98-A8D58D7D63A6}"/>
            </a:ext>
          </a:extLst>
        </xdr:cNvPr>
        <xdr:cNvSpPr>
          <a:spLocks noChangeArrowheads="1"/>
        </xdr:cNvSpPr>
      </xdr:nvSpPr>
      <xdr:spPr bwMode="auto">
        <a:xfrm>
          <a:off x="1860550" y="96901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B391B66-F2D0-4273-9A1D-CFC1928BDD17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C13CA912-863A-40E5-999D-E64CDE7E07F4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10A4A3AE-F5BB-4D1B-A980-8B3BD60CAB00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CD9C15EE-4BAC-4C42-A979-5B7FAFD187DE}"/>
            </a:ext>
          </a:extLst>
        </xdr:cNvPr>
        <xdr:cNvSpPr>
          <a:spLocks noChangeArrowheads="1"/>
        </xdr:cNvSpPr>
      </xdr:nvSpPr>
      <xdr:spPr bwMode="auto">
        <a:xfrm>
          <a:off x="1860550" y="937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82A9EC25-07D6-4F3F-954E-1FF6E7A81707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78507E63-D4E6-4A41-A93A-485AB63A3DB1}"/>
            </a:ext>
          </a:extLst>
        </xdr:cNvPr>
        <xdr:cNvSpPr>
          <a:spLocks noChangeArrowheads="1"/>
        </xdr:cNvSpPr>
      </xdr:nvSpPr>
      <xdr:spPr bwMode="auto">
        <a:xfrm>
          <a:off x="1860550" y="10007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A75FA7A-AFD8-42C3-98EC-F56A27709155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9A896542-8251-4338-AADD-3D21ED1B6EAA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51C21C62-A4E3-4E65-9976-C215DF387B75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4050D7A5-67D6-4722-B9DB-8AFA1DBD778B}"/>
            </a:ext>
          </a:extLst>
        </xdr:cNvPr>
        <xdr:cNvSpPr>
          <a:spLocks noChangeArrowheads="1"/>
        </xdr:cNvSpPr>
      </xdr:nvSpPr>
      <xdr:spPr bwMode="auto">
        <a:xfrm>
          <a:off x="1860550" y="106426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dward_franklin_navistar_com/Documents/SC%20Corp%20Info/Standards/Supplier%20Portal/Container_Specification_Form%20(CSF)_Blank_v1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INSTRUCTIONS"/>
      <sheetName val="Returnable_Containers"/>
      <sheetName val="&lt;EXAMPLE&gt;PRIMARY"/>
      <sheetName val="&lt;EXAMPLE&gt;ALTERNATE"/>
      <sheetName val="&lt;InsertPNhere&gt;PRIMARY"/>
      <sheetName val="&lt;InsertPNhere&gt;ALTERNATE"/>
      <sheetName val="CHARTED PARTS"/>
      <sheetName val="REV HISTORY"/>
    </sheetNames>
    <sheetDataSet>
      <sheetData sheetId="0"/>
      <sheetData sheetId="1">
        <row r="12">
          <cell r="F12">
            <v>208</v>
          </cell>
          <cell r="H12" t="str">
            <v>3449029R1</v>
          </cell>
        </row>
        <row r="13">
          <cell r="K13">
            <v>390</v>
          </cell>
        </row>
        <row r="19">
          <cell r="F19">
            <v>118</v>
          </cell>
          <cell r="H19" t="str">
            <v>3449000R1</v>
          </cell>
        </row>
        <row r="20">
          <cell r="K20">
            <v>204</v>
          </cell>
        </row>
        <row r="26">
          <cell r="F26">
            <v>62</v>
          </cell>
          <cell r="H26" t="str">
            <v>3449014R1</v>
          </cell>
        </row>
        <row r="27">
          <cell r="K27">
            <v>151</v>
          </cell>
        </row>
        <row r="35">
          <cell r="F35">
            <v>8.3000000000000007</v>
          </cell>
          <cell r="H35" t="str">
            <v>3449022R1</v>
          </cell>
        </row>
        <row r="36">
          <cell r="K36">
            <v>21</v>
          </cell>
        </row>
        <row r="42">
          <cell r="F42">
            <v>4.5999999999999996</v>
          </cell>
          <cell r="H42" t="str">
            <v>3449020R1</v>
          </cell>
        </row>
        <row r="43">
          <cell r="K43">
            <v>10</v>
          </cell>
        </row>
        <row r="49">
          <cell r="F49">
            <v>2.6</v>
          </cell>
          <cell r="H49" t="str">
            <v>3449019R1</v>
          </cell>
        </row>
        <row r="50">
          <cell r="K50">
            <v>7</v>
          </cell>
        </row>
        <row r="56">
          <cell r="F56">
            <v>1.2</v>
          </cell>
          <cell r="H56" t="str">
            <v>3449016R1</v>
          </cell>
        </row>
        <row r="57">
          <cell r="K57">
            <v>5</v>
          </cell>
        </row>
        <row r="66">
          <cell r="F66">
            <v>57</v>
          </cell>
          <cell r="H66" t="str">
            <v>3449008R1</v>
          </cell>
        </row>
        <row r="67">
          <cell r="K67">
            <v>107</v>
          </cell>
        </row>
        <row r="73">
          <cell r="F73">
            <v>15</v>
          </cell>
          <cell r="H73" t="str">
            <v>3449024R1</v>
          </cell>
        </row>
        <row r="74">
          <cell r="K74">
            <v>43</v>
          </cell>
        </row>
        <row r="80">
          <cell r="F80">
            <v>72</v>
          </cell>
          <cell r="H80" t="str">
            <v>3449008R1 / 3449024R1</v>
          </cell>
        </row>
        <row r="81">
          <cell r="K81">
            <v>150</v>
          </cell>
        </row>
        <row r="89">
          <cell r="F89">
            <v>315</v>
          </cell>
          <cell r="H89" t="str">
            <v>1100124R1</v>
          </cell>
        </row>
        <row r="90">
          <cell r="K90">
            <v>350</v>
          </cell>
        </row>
        <row r="96">
          <cell r="F96">
            <v>360</v>
          </cell>
          <cell r="H96" t="str">
            <v>1100125R1</v>
          </cell>
        </row>
        <row r="97">
          <cell r="K97">
            <v>375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ny.supplier@automotivesystem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nny.supplier@automotivesystems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AFC5A-0A29-4EA7-9F32-019CEB51FE57}">
  <sheetPr>
    <tabColor rgb="FF00B050"/>
    <pageSetUpPr fitToPage="1"/>
  </sheetPr>
  <dimension ref="B1:AZ143"/>
  <sheetViews>
    <sheetView showGridLines="0" tabSelected="1" zoomScale="70" zoomScaleNormal="70" zoomScalePageLayoutView="30" workbookViewId="0">
      <selection activeCell="C8" sqref="C8:D8"/>
    </sheetView>
  </sheetViews>
  <sheetFormatPr defaultColWidth="7.07421875" defaultRowHeight="12.5" x14ac:dyDescent="0.35"/>
  <cols>
    <col min="1" max="1" width="1.61328125" style="99" customWidth="1"/>
    <col min="2" max="2" width="20.921875" style="99" customWidth="1"/>
    <col min="3" max="3" width="19.84375" style="99" customWidth="1"/>
    <col min="4" max="4" width="23.61328125" style="99" bestFit="1" customWidth="1"/>
    <col min="5" max="5" width="19.23046875" style="99" customWidth="1"/>
    <col min="6" max="6" width="28.84375" style="99" customWidth="1"/>
    <col min="7" max="7" width="16.15234375" style="100" customWidth="1"/>
    <col min="8" max="8" width="20.61328125" style="100" bestFit="1" customWidth="1"/>
    <col min="9" max="9" width="17.69140625" style="100" customWidth="1"/>
    <col min="10" max="10" width="21.4609375" style="100" bestFit="1" customWidth="1"/>
    <col min="11" max="11" width="20.15234375" style="100" customWidth="1"/>
    <col min="12" max="12" width="21.4609375" style="100" customWidth="1"/>
    <col min="13" max="13" width="18" style="100" customWidth="1"/>
    <col min="14" max="14" width="2.07421875" style="101" customWidth="1"/>
    <col min="15" max="15" width="5.84375" style="101" hidden="1" customWidth="1"/>
    <col min="16" max="16" width="19.4609375" style="102" hidden="1" customWidth="1"/>
    <col min="17" max="17" width="19.921875" style="101" hidden="1" customWidth="1"/>
    <col min="18" max="18" width="25.3828125" style="101" hidden="1" customWidth="1"/>
    <col min="19" max="19" width="23.61328125" style="101" hidden="1" customWidth="1"/>
    <col min="20" max="20" width="10.4609375" style="101" customWidth="1"/>
    <col min="21" max="21" width="10.84375" style="101" customWidth="1"/>
    <col min="22" max="23" width="14.3828125" style="101" bestFit="1" customWidth="1"/>
    <col min="24" max="27" width="14.3828125" style="103" bestFit="1" customWidth="1"/>
    <col min="28" max="28" width="9.3828125" style="103" customWidth="1"/>
    <col min="29" max="29" width="7.07421875" style="103"/>
    <col min="30" max="16384" width="7.07421875" style="99"/>
  </cols>
  <sheetData>
    <row r="1" spans="2:52" ht="13" thickBot="1" x14ac:dyDescent="0.4"/>
    <row r="2" spans="2:52" s="108" customFormat="1" ht="25.25" customHeight="1" thickBot="1" x14ac:dyDescent="0.4">
      <c r="B2" s="104"/>
      <c r="C2" s="105"/>
      <c r="D2" s="366" t="s">
        <v>60</v>
      </c>
      <c r="E2" s="366"/>
      <c r="F2" s="366"/>
      <c r="G2" s="366"/>
      <c r="H2" s="366"/>
      <c r="I2" s="367"/>
      <c r="J2" s="362" t="s">
        <v>58</v>
      </c>
      <c r="K2" s="363"/>
      <c r="L2" s="368">
        <v>0</v>
      </c>
      <c r="M2" s="369"/>
      <c r="N2" s="106"/>
      <c r="O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9"/>
      <c r="AD2" s="109"/>
      <c r="AE2" s="109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</row>
    <row r="3" spans="2:52" s="108" customFormat="1" ht="25.25" customHeight="1" thickBot="1" x14ac:dyDescent="0.4">
      <c r="B3" s="110"/>
      <c r="C3" s="111"/>
      <c r="D3" s="370" t="s">
        <v>286</v>
      </c>
      <c r="E3" s="370"/>
      <c r="F3" s="370"/>
      <c r="G3" s="370"/>
      <c r="H3" s="370"/>
      <c r="I3" s="371"/>
      <c r="J3" s="362" t="s">
        <v>59</v>
      </c>
      <c r="K3" s="363"/>
      <c r="L3" s="372" t="e">
        <f>M65/G54</f>
        <v>#DIV/0!</v>
      </c>
      <c r="M3" s="373"/>
      <c r="N3" s="106"/>
      <c r="O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9"/>
      <c r="AD3" s="109"/>
      <c r="AE3" s="109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</row>
    <row r="4" spans="2:52" ht="25.25" customHeight="1" thickBot="1" x14ac:dyDescent="0.4">
      <c r="B4" s="358" t="s">
        <v>280</v>
      </c>
      <c r="C4" s="359"/>
      <c r="D4" s="360" t="s">
        <v>16</v>
      </c>
      <c r="E4" s="360"/>
      <c r="F4" s="360"/>
      <c r="G4" s="360"/>
      <c r="H4" s="360"/>
      <c r="I4" s="361"/>
      <c r="J4" s="362" t="s">
        <v>260</v>
      </c>
      <c r="K4" s="363"/>
      <c r="L4" s="364" t="e">
        <f>L2+L3</f>
        <v>#DIV/0!</v>
      </c>
      <c r="M4" s="365"/>
      <c r="O4" s="102"/>
      <c r="Q4" s="102"/>
      <c r="R4" s="102"/>
      <c r="S4" s="102"/>
      <c r="T4" s="102"/>
      <c r="U4" s="102"/>
      <c r="W4" s="112"/>
      <c r="X4" s="112"/>
      <c r="Y4" s="112"/>
      <c r="Z4" s="112"/>
      <c r="AA4" s="112"/>
      <c r="AB4" s="107"/>
      <c r="AD4" s="103"/>
      <c r="AE4" s="103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2:52" ht="25.25" customHeight="1" thickBot="1" x14ac:dyDescent="0.4">
      <c r="B5" s="255" t="s">
        <v>61</v>
      </c>
      <c r="C5" s="256"/>
      <c r="D5" s="309" t="s">
        <v>111</v>
      </c>
      <c r="E5" s="309"/>
      <c r="F5" s="309"/>
      <c r="G5" s="309"/>
      <c r="H5" s="309"/>
      <c r="I5" s="309"/>
      <c r="J5" s="309" t="s">
        <v>125</v>
      </c>
      <c r="K5" s="309"/>
      <c r="L5" s="309"/>
      <c r="M5" s="310"/>
      <c r="O5" s="102"/>
      <c r="P5" s="113" t="s">
        <v>118</v>
      </c>
      <c r="Q5" s="113" t="s">
        <v>118</v>
      </c>
      <c r="R5" s="113" t="s">
        <v>118</v>
      </c>
      <c r="S5" s="114" t="s">
        <v>117</v>
      </c>
      <c r="T5" s="115"/>
      <c r="U5" s="115"/>
      <c r="V5" s="116"/>
      <c r="W5" s="112"/>
      <c r="X5" s="112"/>
      <c r="Y5" s="112"/>
      <c r="Z5" s="112"/>
      <c r="AA5" s="112"/>
      <c r="AB5" s="112"/>
      <c r="AD5" s="103"/>
      <c r="AE5" s="103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2:52" ht="25" customHeight="1" x14ac:dyDescent="0.35">
      <c r="B6" s="346"/>
      <c r="C6" s="347"/>
      <c r="D6" s="13" t="s">
        <v>117</v>
      </c>
      <c r="E6" s="13" t="s">
        <v>117</v>
      </c>
      <c r="F6" s="13" t="s">
        <v>117</v>
      </c>
      <c r="G6" s="13" t="s">
        <v>117</v>
      </c>
      <c r="H6" s="13" t="s">
        <v>117</v>
      </c>
      <c r="I6" s="13" t="s">
        <v>117</v>
      </c>
      <c r="J6" s="348" t="s">
        <v>55</v>
      </c>
      <c r="K6" s="349"/>
      <c r="L6" s="349"/>
      <c r="M6" s="350"/>
      <c r="O6" s="102"/>
      <c r="P6" s="115" t="s">
        <v>5</v>
      </c>
      <c r="Q6" s="115" t="s">
        <v>25</v>
      </c>
      <c r="R6" s="115" t="s">
        <v>166</v>
      </c>
      <c r="S6" s="117" t="s">
        <v>112</v>
      </c>
      <c r="T6" s="115"/>
      <c r="U6" s="115"/>
      <c r="V6" s="116"/>
      <c r="W6" s="112"/>
      <c r="X6" s="112"/>
      <c r="Y6" s="112"/>
      <c r="Z6" s="112"/>
      <c r="AA6" s="112"/>
      <c r="AB6" s="112"/>
      <c r="AD6" s="103"/>
      <c r="AE6" s="103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</row>
    <row r="7" spans="2:52" ht="25.25" customHeight="1" x14ac:dyDescent="0.35">
      <c r="B7" s="351" t="s">
        <v>212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  <c r="O7" s="102"/>
      <c r="P7" s="115" t="s">
        <v>4</v>
      </c>
      <c r="Q7" s="115" t="s">
        <v>184</v>
      </c>
      <c r="R7" s="115" t="s">
        <v>167</v>
      </c>
      <c r="S7" s="117" t="s">
        <v>113</v>
      </c>
      <c r="T7" s="115"/>
      <c r="U7" s="115"/>
      <c r="V7" s="116"/>
      <c r="W7" s="112"/>
      <c r="X7" s="112"/>
      <c r="Y7" s="112"/>
      <c r="Z7" s="112"/>
      <c r="AA7" s="112"/>
      <c r="AB7" s="112"/>
      <c r="AD7" s="103"/>
      <c r="AE7" s="103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</row>
    <row r="8" spans="2:52" ht="25" customHeight="1" x14ac:dyDescent="0.35">
      <c r="B8" s="118" t="s">
        <v>143</v>
      </c>
      <c r="C8" s="342"/>
      <c r="D8" s="342"/>
      <c r="E8" s="119" t="s">
        <v>144</v>
      </c>
      <c r="F8" s="354" t="s">
        <v>36</v>
      </c>
      <c r="G8" s="355"/>
      <c r="H8" s="318" t="s">
        <v>149</v>
      </c>
      <c r="I8" s="280"/>
      <c r="J8" s="356" t="s">
        <v>36</v>
      </c>
      <c r="K8" s="219"/>
      <c r="L8" s="219"/>
      <c r="M8" s="357"/>
      <c r="O8" s="102"/>
      <c r="P8" s="115"/>
      <c r="Q8" s="115"/>
      <c r="R8" s="115"/>
      <c r="S8" s="117" t="s">
        <v>287</v>
      </c>
      <c r="T8" s="115"/>
      <c r="U8" s="115"/>
      <c r="V8" s="116"/>
      <c r="W8" s="112"/>
      <c r="X8" s="112"/>
      <c r="Y8" s="112"/>
      <c r="Z8" s="112"/>
      <c r="AA8" s="112"/>
      <c r="AB8" s="112"/>
      <c r="AD8" s="103"/>
      <c r="AE8" s="103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</row>
    <row r="9" spans="2:52" ht="25" customHeight="1" x14ac:dyDescent="0.35">
      <c r="B9" s="120" t="s">
        <v>145</v>
      </c>
      <c r="C9" s="217" t="s">
        <v>36</v>
      </c>
      <c r="D9" s="217"/>
      <c r="E9" s="121" t="s">
        <v>146</v>
      </c>
      <c r="F9" s="342" t="s">
        <v>36</v>
      </c>
      <c r="G9" s="342"/>
      <c r="H9" s="122" t="s">
        <v>147</v>
      </c>
      <c r="I9" s="343" t="s">
        <v>36</v>
      </c>
      <c r="J9" s="343"/>
      <c r="K9" s="122" t="s">
        <v>148</v>
      </c>
      <c r="L9" s="344" t="s">
        <v>36</v>
      </c>
      <c r="M9" s="345"/>
      <c r="O9" s="102"/>
      <c r="P9" s="113" t="s">
        <v>118</v>
      </c>
      <c r="Q9" s="114" t="s">
        <v>118</v>
      </c>
      <c r="R9" s="114" t="s">
        <v>118</v>
      </c>
      <c r="S9" s="117" t="s">
        <v>114</v>
      </c>
      <c r="T9" s="115"/>
      <c r="U9" s="115"/>
      <c r="V9" s="116"/>
      <c r="W9" s="112"/>
      <c r="X9" s="112"/>
      <c r="Y9" s="112"/>
      <c r="Z9" s="112"/>
      <c r="AA9" s="112"/>
      <c r="AB9" s="112"/>
      <c r="AD9" s="103"/>
      <c r="AE9" s="103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</row>
    <row r="10" spans="2:52" ht="25.25" customHeight="1" thickBot="1" x14ac:dyDescent="0.4">
      <c r="B10" s="319" t="s">
        <v>142</v>
      </c>
      <c r="C10" s="320"/>
      <c r="D10" s="320"/>
      <c r="E10" s="320"/>
      <c r="F10" s="320"/>
      <c r="G10" s="321"/>
      <c r="H10" s="319" t="s">
        <v>126</v>
      </c>
      <c r="I10" s="320"/>
      <c r="J10" s="320"/>
      <c r="K10" s="320"/>
      <c r="L10" s="320"/>
      <c r="M10" s="321"/>
      <c r="O10" s="102"/>
      <c r="P10" s="115" t="s">
        <v>45</v>
      </c>
      <c r="Q10" s="115" t="s">
        <v>6</v>
      </c>
      <c r="R10" s="115" t="s">
        <v>5</v>
      </c>
      <c r="S10" s="117" t="s">
        <v>115</v>
      </c>
      <c r="T10" s="115"/>
      <c r="U10" s="115"/>
      <c r="V10" s="116"/>
      <c r="W10" s="112"/>
      <c r="X10" s="112"/>
      <c r="Y10" s="112"/>
      <c r="Z10" s="112"/>
      <c r="AA10" s="112"/>
      <c r="AB10" s="112"/>
      <c r="AD10" s="103"/>
      <c r="AE10" s="103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</row>
    <row r="11" spans="2:52" ht="25" customHeight="1" x14ac:dyDescent="0.35">
      <c r="B11" s="123" t="s">
        <v>127</v>
      </c>
      <c r="C11" s="124"/>
      <c r="D11" s="324" t="s">
        <v>36</v>
      </c>
      <c r="E11" s="325"/>
      <c r="F11" s="325"/>
      <c r="G11" s="326"/>
      <c r="H11" s="270" t="s">
        <v>269</v>
      </c>
      <c r="I11" s="271"/>
      <c r="J11" s="271"/>
      <c r="K11" s="271"/>
      <c r="L11" s="271"/>
      <c r="M11" s="272"/>
      <c r="O11" s="102"/>
      <c r="P11" s="115" t="s">
        <v>43</v>
      </c>
      <c r="Q11" s="115" t="s">
        <v>7</v>
      </c>
      <c r="R11" s="115" t="s">
        <v>4</v>
      </c>
      <c r="S11" s="117" t="s">
        <v>116</v>
      </c>
      <c r="T11" s="115"/>
      <c r="U11" s="116"/>
      <c r="V11" s="112"/>
      <c r="W11" s="112"/>
      <c r="X11" s="112"/>
      <c r="Y11" s="112"/>
      <c r="Z11" s="112"/>
      <c r="AA11" s="112"/>
      <c r="AD11" s="103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</row>
    <row r="12" spans="2:52" ht="25" customHeight="1" x14ac:dyDescent="0.35">
      <c r="B12" s="125" t="s">
        <v>128</v>
      </c>
      <c r="C12" s="126"/>
      <c r="D12" s="290" t="s">
        <v>36</v>
      </c>
      <c r="E12" s="330"/>
      <c r="F12" s="330"/>
      <c r="G12" s="291"/>
      <c r="H12" s="273"/>
      <c r="I12" s="274"/>
      <c r="J12" s="274"/>
      <c r="K12" s="274"/>
      <c r="L12" s="274"/>
      <c r="M12" s="275"/>
      <c r="O12" s="102"/>
      <c r="P12" s="115" t="s">
        <v>121</v>
      </c>
      <c r="Q12" s="115" t="s">
        <v>8</v>
      </c>
      <c r="R12" s="116"/>
      <c r="S12" s="115" t="s">
        <v>281</v>
      </c>
      <c r="T12" s="115"/>
      <c r="U12" s="115"/>
      <c r="V12" s="116"/>
      <c r="W12" s="112"/>
      <c r="X12" s="112"/>
      <c r="Y12" s="112"/>
      <c r="Z12" s="112"/>
      <c r="AA12" s="112"/>
      <c r="AB12" s="112"/>
      <c r="AD12" s="103"/>
      <c r="AE12" s="103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</row>
    <row r="13" spans="2:52" ht="25" customHeight="1" x14ac:dyDescent="0.35">
      <c r="B13" s="331" t="s">
        <v>130</v>
      </c>
      <c r="C13" s="332"/>
      <c r="D13" s="127" t="s">
        <v>37</v>
      </c>
      <c r="E13" s="128" t="s">
        <v>38</v>
      </c>
      <c r="F13" s="128" t="s">
        <v>39</v>
      </c>
      <c r="G13" s="129" t="s">
        <v>18</v>
      </c>
      <c r="H13" s="273"/>
      <c r="I13" s="274"/>
      <c r="J13" s="274"/>
      <c r="K13" s="274"/>
      <c r="L13" s="274"/>
      <c r="M13" s="275"/>
      <c r="O13" s="102"/>
      <c r="P13" s="115" t="s">
        <v>53</v>
      </c>
      <c r="Q13" s="115" t="s">
        <v>119</v>
      </c>
      <c r="R13" s="114" t="s">
        <v>118</v>
      </c>
      <c r="S13" s="115"/>
      <c r="T13" s="115"/>
      <c r="U13" s="115"/>
      <c r="V13" s="116"/>
      <c r="W13" s="112"/>
      <c r="X13" s="112"/>
      <c r="Y13" s="112"/>
      <c r="Z13" s="112"/>
      <c r="AA13" s="112"/>
      <c r="AB13" s="112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</row>
    <row r="14" spans="2:52" ht="25" customHeight="1" x14ac:dyDescent="0.35">
      <c r="B14" s="331"/>
      <c r="C14" s="332"/>
      <c r="D14" s="81">
        <v>0</v>
      </c>
      <c r="E14" s="82">
        <v>0</v>
      </c>
      <c r="F14" s="82">
        <v>0</v>
      </c>
      <c r="G14" s="11" t="s">
        <v>118</v>
      </c>
      <c r="H14" s="273"/>
      <c r="I14" s="274"/>
      <c r="J14" s="274"/>
      <c r="K14" s="274"/>
      <c r="L14" s="274"/>
      <c r="M14" s="275"/>
      <c r="O14" s="102"/>
      <c r="P14" s="115" t="s">
        <v>44</v>
      </c>
      <c r="Q14" s="115" t="s">
        <v>258</v>
      </c>
      <c r="R14" s="115" t="s">
        <v>40</v>
      </c>
      <c r="S14" s="115"/>
      <c r="T14" s="115"/>
      <c r="U14" s="115"/>
      <c r="V14" s="115"/>
      <c r="W14" s="102"/>
      <c r="X14" s="102"/>
      <c r="Y14" s="102"/>
      <c r="Z14" s="102"/>
      <c r="AA14" s="102"/>
      <c r="AB14" s="102"/>
      <c r="AD14" s="103"/>
      <c r="AE14" s="103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</row>
    <row r="15" spans="2:52" ht="25" customHeight="1" x14ac:dyDescent="0.35">
      <c r="B15" s="331" t="s">
        <v>132</v>
      </c>
      <c r="C15" s="332"/>
      <c r="D15" s="290" t="s">
        <v>36</v>
      </c>
      <c r="E15" s="330"/>
      <c r="F15" s="330"/>
      <c r="G15" s="291"/>
      <c r="H15" s="273"/>
      <c r="I15" s="274"/>
      <c r="J15" s="274"/>
      <c r="K15" s="274"/>
      <c r="L15" s="274"/>
      <c r="M15" s="275"/>
      <c r="O15" s="102"/>
      <c r="P15" s="115" t="s">
        <v>122</v>
      </c>
      <c r="Q15" s="115" t="s">
        <v>41</v>
      </c>
      <c r="R15" s="115" t="s">
        <v>104</v>
      </c>
      <c r="S15" s="115"/>
      <c r="T15" s="115"/>
      <c r="U15" s="115"/>
      <c r="V15" s="115"/>
      <c r="W15" s="102"/>
      <c r="X15" s="102"/>
      <c r="Y15" s="102"/>
      <c r="Z15" s="102"/>
      <c r="AA15" s="102"/>
      <c r="AB15" s="102"/>
      <c r="AD15" s="103"/>
      <c r="AE15" s="103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</row>
    <row r="16" spans="2:52" ht="25" customHeight="1" x14ac:dyDescent="0.35">
      <c r="B16" s="279" t="s">
        <v>129</v>
      </c>
      <c r="C16" s="280"/>
      <c r="D16" s="1" t="s">
        <v>118</v>
      </c>
      <c r="E16" s="119" t="s">
        <v>131</v>
      </c>
      <c r="F16" s="85">
        <v>0</v>
      </c>
      <c r="G16" s="1" t="s">
        <v>118</v>
      </c>
      <c r="H16" s="273"/>
      <c r="I16" s="274"/>
      <c r="J16" s="274"/>
      <c r="K16" s="274"/>
      <c r="L16" s="274"/>
      <c r="M16" s="275"/>
      <c r="O16" s="102"/>
      <c r="P16" s="115" t="s">
        <v>123</v>
      </c>
      <c r="Q16" s="115" t="s">
        <v>9</v>
      </c>
      <c r="R16" s="115"/>
      <c r="S16" s="115"/>
      <c r="T16" s="115"/>
      <c r="U16" s="115"/>
      <c r="V16" s="115"/>
      <c r="W16" s="102"/>
      <c r="X16" s="102"/>
      <c r="Y16" s="102"/>
      <c r="Z16" s="102"/>
      <c r="AA16" s="102"/>
      <c r="AB16" s="102"/>
      <c r="AD16" s="103"/>
      <c r="AE16" s="103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</row>
    <row r="17" spans="2:52" ht="25" hidden="1" customHeight="1" x14ac:dyDescent="0.35">
      <c r="B17" s="130"/>
      <c r="C17" s="131"/>
      <c r="D17" s="132"/>
      <c r="E17" s="133"/>
      <c r="F17" s="134" t="e">
        <f>IF(G16="Kg",F16*2.205*E37+D34,F16*E37+D34)</f>
        <v>#VALUE!</v>
      </c>
      <c r="G17" s="132" t="s">
        <v>265</v>
      </c>
      <c r="H17" s="273"/>
      <c r="I17" s="274"/>
      <c r="J17" s="274"/>
      <c r="K17" s="274"/>
      <c r="L17" s="274"/>
      <c r="M17" s="275"/>
      <c r="O17" s="102"/>
      <c r="P17" s="115" t="s">
        <v>124</v>
      </c>
      <c r="Q17" s="115" t="s">
        <v>36</v>
      </c>
      <c r="R17" s="117"/>
      <c r="S17" s="115"/>
      <c r="T17" s="115"/>
      <c r="U17" s="115"/>
      <c r="V17" s="115"/>
      <c r="W17" s="102"/>
      <c r="X17" s="102"/>
      <c r="Y17" s="102"/>
      <c r="Z17" s="102"/>
      <c r="AA17" s="102"/>
      <c r="AB17" s="102"/>
      <c r="AD17" s="103"/>
      <c r="AE17" s="103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</row>
    <row r="18" spans="2:52" ht="25" hidden="1" customHeight="1" x14ac:dyDescent="0.35">
      <c r="B18" s="130"/>
      <c r="C18" s="131"/>
      <c r="D18" s="132"/>
      <c r="E18" s="133"/>
      <c r="F18" s="134">
        <f>IF(G16="Kg",F16*2.205*E37+D35,F16*E37+D35)</f>
        <v>0</v>
      </c>
      <c r="G18" s="132" t="s">
        <v>266</v>
      </c>
      <c r="H18" s="273"/>
      <c r="I18" s="274"/>
      <c r="J18" s="274"/>
      <c r="K18" s="274"/>
      <c r="L18" s="274"/>
      <c r="M18" s="275"/>
      <c r="O18" s="102"/>
      <c r="P18" s="115" t="s">
        <v>42</v>
      </c>
      <c r="Q18" s="114" t="s">
        <v>118</v>
      </c>
      <c r="R18" s="114" t="s">
        <v>118</v>
      </c>
      <c r="S18" s="115"/>
      <c r="T18" s="115"/>
      <c r="U18" s="115"/>
      <c r="V18" s="115"/>
      <c r="W18" s="102"/>
      <c r="X18" s="102"/>
      <c r="Y18" s="102"/>
      <c r="Z18" s="102"/>
      <c r="AA18" s="102"/>
      <c r="AB18" s="102"/>
      <c r="AD18" s="103"/>
      <c r="AE18" s="103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</row>
    <row r="19" spans="2:52" ht="25" customHeight="1" x14ac:dyDescent="0.35">
      <c r="B19" s="333"/>
      <c r="C19" s="334"/>
      <c r="D19" s="334"/>
      <c r="E19" s="334"/>
      <c r="F19" s="334"/>
      <c r="G19" s="335"/>
      <c r="H19" s="273"/>
      <c r="I19" s="274"/>
      <c r="J19" s="274"/>
      <c r="K19" s="274"/>
      <c r="L19" s="274"/>
      <c r="M19" s="275"/>
      <c r="O19" s="102"/>
      <c r="P19" s="115" t="s">
        <v>54</v>
      </c>
      <c r="Q19" s="115" t="s">
        <v>205</v>
      </c>
      <c r="R19" s="115" t="s">
        <v>3</v>
      </c>
      <c r="S19" s="115"/>
      <c r="T19" s="115"/>
      <c r="U19" s="115"/>
      <c r="V19" s="115"/>
      <c r="W19" s="102"/>
      <c r="X19" s="102"/>
      <c r="Y19" s="102"/>
      <c r="Z19" s="102"/>
      <c r="AA19" s="102"/>
      <c r="AB19" s="102"/>
      <c r="AD19" s="103"/>
      <c r="AE19" s="103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</row>
    <row r="20" spans="2:52" ht="25" customHeight="1" x14ac:dyDescent="0.35">
      <c r="B20" s="336"/>
      <c r="C20" s="337"/>
      <c r="D20" s="337"/>
      <c r="E20" s="337"/>
      <c r="F20" s="337"/>
      <c r="G20" s="338"/>
      <c r="H20" s="273"/>
      <c r="I20" s="274"/>
      <c r="J20" s="274"/>
      <c r="K20" s="274"/>
      <c r="L20" s="274"/>
      <c r="M20" s="275"/>
      <c r="O20" s="102"/>
      <c r="P20" s="115" t="s">
        <v>216</v>
      </c>
      <c r="Q20" s="115" t="s">
        <v>206</v>
      </c>
      <c r="R20" s="115" t="s">
        <v>17</v>
      </c>
      <c r="S20" s="115"/>
      <c r="T20" s="115"/>
      <c r="U20" s="115"/>
      <c r="V20" s="115"/>
      <c r="W20" s="102"/>
      <c r="X20" s="102"/>
      <c r="Y20" s="102"/>
      <c r="Z20" s="102"/>
      <c r="AA20" s="102"/>
      <c r="AB20" s="102"/>
      <c r="AD20" s="103"/>
      <c r="AE20" s="103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</row>
    <row r="21" spans="2:52" ht="25" customHeight="1" x14ac:dyDescent="0.35">
      <c r="B21" s="336"/>
      <c r="C21" s="337"/>
      <c r="D21" s="337"/>
      <c r="E21" s="337"/>
      <c r="F21" s="337"/>
      <c r="G21" s="338"/>
      <c r="H21" s="273"/>
      <c r="I21" s="274"/>
      <c r="J21" s="274"/>
      <c r="K21" s="274"/>
      <c r="L21" s="274"/>
      <c r="M21" s="275"/>
      <c r="O21" s="102"/>
      <c r="P21" s="115" t="s">
        <v>41</v>
      </c>
      <c r="Q21" s="115" t="s">
        <v>41</v>
      </c>
      <c r="R21" s="115" t="s">
        <v>41</v>
      </c>
      <c r="S21" s="115"/>
      <c r="T21" s="115"/>
      <c r="U21" s="115"/>
      <c r="V21" s="115"/>
      <c r="W21" s="102"/>
      <c r="X21" s="102"/>
      <c r="Y21" s="102"/>
      <c r="Z21" s="102"/>
      <c r="AA21" s="102"/>
      <c r="AB21" s="102"/>
      <c r="AD21" s="103"/>
      <c r="AE21" s="103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</row>
    <row r="22" spans="2:52" ht="25" customHeight="1" x14ac:dyDescent="0.35">
      <c r="B22" s="336"/>
      <c r="C22" s="337"/>
      <c r="D22" s="337"/>
      <c r="E22" s="337"/>
      <c r="F22" s="337"/>
      <c r="G22" s="338"/>
      <c r="H22" s="273"/>
      <c r="I22" s="274"/>
      <c r="J22" s="274"/>
      <c r="K22" s="274"/>
      <c r="L22" s="274"/>
      <c r="M22" s="275"/>
      <c r="O22" s="102"/>
      <c r="P22" s="115"/>
      <c r="Q22" s="115"/>
      <c r="R22" s="116"/>
      <c r="S22" s="115"/>
      <c r="T22" s="115"/>
      <c r="U22" s="115"/>
      <c r="V22" s="115"/>
      <c r="W22" s="102"/>
      <c r="X22" s="102"/>
      <c r="Y22" s="102"/>
      <c r="Z22" s="102"/>
      <c r="AA22" s="102"/>
      <c r="AB22" s="102"/>
      <c r="AD22" s="103"/>
      <c r="AE22" s="103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</row>
    <row r="23" spans="2:52" ht="25" customHeight="1" x14ac:dyDescent="0.35">
      <c r="B23" s="336"/>
      <c r="C23" s="337"/>
      <c r="D23" s="337"/>
      <c r="E23" s="337"/>
      <c r="F23" s="337"/>
      <c r="G23" s="338"/>
      <c r="H23" s="273"/>
      <c r="I23" s="274"/>
      <c r="J23" s="274"/>
      <c r="K23" s="274"/>
      <c r="L23" s="274"/>
      <c r="M23" s="275"/>
      <c r="O23" s="102"/>
      <c r="P23" s="115"/>
      <c r="Q23" s="115"/>
      <c r="R23" s="116"/>
      <c r="S23" s="115"/>
      <c r="T23" s="115"/>
      <c r="U23" s="115"/>
      <c r="V23" s="115"/>
      <c r="W23" s="102"/>
      <c r="X23" s="102"/>
      <c r="Y23" s="102"/>
      <c r="Z23" s="102"/>
      <c r="AA23" s="102"/>
      <c r="AB23" s="102"/>
      <c r="AD23" s="103"/>
      <c r="AE23" s="103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</row>
    <row r="24" spans="2:52" ht="25" customHeight="1" x14ac:dyDescent="0.35">
      <c r="B24" s="339"/>
      <c r="C24" s="340"/>
      <c r="D24" s="340"/>
      <c r="E24" s="340"/>
      <c r="F24" s="340"/>
      <c r="G24" s="341"/>
      <c r="H24" s="327"/>
      <c r="I24" s="328"/>
      <c r="J24" s="328"/>
      <c r="K24" s="328"/>
      <c r="L24" s="328"/>
      <c r="M24" s="329"/>
      <c r="O24" s="102"/>
      <c r="P24" s="135"/>
      <c r="Q24" s="135"/>
      <c r="R24" s="135"/>
      <c r="S24" s="115"/>
      <c r="T24" s="115"/>
      <c r="U24" s="115"/>
      <c r="V24" s="115"/>
      <c r="W24" s="102"/>
      <c r="X24" s="102"/>
      <c r="Y24" s="102"/>
      <c r="Z24" s="102"/>
      <c r="AA24" s="102"/>
      <c r="AB24" s="102"/>
      <c r="AD24" s="103"/>
      <c r="AE24" s="103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</row>
    <row r="25" spans="2:52" ht="25.25" customHeight="1" thickBot="1" x14ac:dyDescent="0.4">
      <c r="B25" s="319" t="s">
        <v>213</v>
      </c>
      <c r="C25" s="320"/>
      <c r="D25" s="320"/>
      <c r="E25" s="320"/>
      <c r="F25" s="320"/>
      <c r="G25" s="321"/>
      <c r="H25" s="319" t="s">
        <v>214</v>
      </c>
      <c r="I25" s="320"/>
      <c r="J25" s="320"/>
      <c r="K25" s="320"/>
      <c r="L25" s="320"/>
      <c r="M25" s="320"/>
      <c r="O25" s="102"/>
      <c r="P25" s="114" t="s">
        <v>118</v>
      </c>
      <c r="Q25" s="113" t="s">
        <v>118</v>
      </c>
      <c r="R25" s="113" t="s">
        <v>118</v>
      </c>
      <c r="S25" s="115"/>
      <c r="T25" s="115"/>
      <c r="U25" s="115"/>
      <c r="V25" s="115"/>
      <c r="W25" s="102"/>
      <c r="X25" s="102"/>
      <c r="Y25" s="102"/>
      <c r="Z25" s="102"/>
      <c r="AA25" s="102"/>
      <c r="AB25" s="102"/>
      <c r="AD25" s="103"/>
      <c r="AE25" s="103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</row>
    <row r="26" spans="2:52" ht="25" customHeight="1" x14ac:dyDescent="0.35">
      <c r="B26" s="322" t="s">
        <v>133</v>
      </c>
      <c r="C26" s="323"/>
      <c r="D26" s="136" t="s">
        <v>37</v>
      </c>
      <c r="E26" s="136" t="s">
        <v>38</v>
      </c>
      <c r="F26" s="137" t="s">
        <v>39</v>
      </c>
      <c r="G26" s="137" t="s">
        <v>18</v>
      </c>
      <c r="H26" s="270" t="s">
        <v>270</v>
      </c>
      <c r="I26" s="271"/>
      <c r="J26" s="271"/>
      <c r="K26" s="271"/>
      <c r="L26" s="271"/>
      <c r="M26" s="272"/>
      <c r="O26" s="102"/>
      <c r="P26" s="117" t="s">
        <v>10</v>
      </c>
      <c r="Q26" s="115" t="s">
        <v>150</v>
      </c>
      <c r="R26" s="115" t="s">
        <v>156</v>
      </c>
      <c r="S26" s="115"/>
      <c r="T26" s="115"/>
      <c r="U26" s="115"/>
      <c r="V26" s="115"/>
      <c r="W26" s="102"/>
      <c r="X26" s="102"/>
      <c r="Y26" s="102"/>
      <c r="Z26" s="102"/>
      <c r="AA26" s="102"/>
      <c r="AB26" s="102"/>
      <c r="AD26" s="103"/>
      <c r="AE26" s="103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</row>
    <row r="27" spans="2:52" ht="25" customHeight="1" x14ac:dyDescent="0.35">
      <c r="B27" s="268"/>
      <c r="C27" s="269"/>
      <c r="D27" s="2">
        <v>0</v>
      </c>
      <c r="E27" s="2">
        <v>0</v>
      </c>
      <c r="F27" s="3">
        <v>0</v>
      </c>
      <c r="G27" s="16" t="s">
        <v>118</v>
      </c>
      <c r="H27" s="273"/>
      <c r="I27" s="274"/>
      <c r="J27" s="274"/>
      <c r="K27" s="274"/>
      <c r="L27" s="274"/>
      <c r="M27" s="275"/>
      <c r="O27" s="102"/>
      <c r="P27" s="117" t="s">
        <v>178</v>
      </c>
      <c r="Q27" s="115" t="s">
        <v>242</v>
      </c>
      <c r="R27" s="115" t="s">
        <v>136</v>
      </c>
      <c r="S27" s="115"/>
      <c r="T27" s="115"/>
      <c r="U27" s="115"/>
      <c r="V27" s="115"/>
      <c r="W27" s="102"/>
      <c r="X27" s="102"/>
      <c r="Y27" s="102"/>
      <c r="Z27" s="102"/>
      <c r="AA27" s="102"/>
      <c r="AB27" s="102"/>
      <c r="AD27" s="103"/>
      <c r="AE27" s="103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</row>
    <row r="28" spans="2:52" ht="25" customHeight="1" x14ac:dyDescent="0.35">
      <c r="B28" s="279" t="s">
        <v>134</v>
      </c>
      <c r="C28" s="280"/>
      <c r="D28" s="13" t="s">
        <v>118</v>
      </c>
      <c r="E28" s="318" t="s">
        <v>219</v>
      </c>
      <c r="F28" s="280"/>
      <c r="G28" s="13" t="s">
        <v>118</v>
      </c>
      <c r="H28" s="273"/>
      <c r="I28" s="274"/>
      <c r="J28" s="274"/>
      <c r="K28" s="274"/>
      <c r="L28" s="274"/>
      <c r="M28" s="275"/>
      <c r="O28" s="102"/>
      <c r="P28" s="117" t="s">
        <v>107</v>
      </c>
      <c r="Q28" s="115" t="s">
        <v>243</v>
      </c>
      <c r="R28" s="115" t="s">
        <v>215</v>
      </c>
      <c r="T28" s="115"/>
      <c r="U28" s="115"/>
      <c r="V28" s="115"/>
      <c r="W28" s="102"/>
      <c r="X28" s="102"/>
      <c r="Y28" s="102"/>
      <c r="Z28" s="102"/>
      <c r="AA28" s="102"/>
      <c r="AB28" s="102"/>
      <c r="AD28" s="103"/>
      <c r="AE28" s="103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</row>
    <row r="29" spans="2:52" ht="25" customHeight="1" x14ac:dyDescent="0.35">
      <c r="B29" s="279" t="s">
        <v>229</v>
      </c>
      <c r="C29" s="280"/>
      <c r="D29" s="13" t="s">
        <v>118</v>
      </c>
      <c r="E29" s="318" t="s">
        <v>233</v>
      </c>
      <c r="F29" s="280"/>
      <c r="G29" s="138">
        <v>0</v>
      </c>
      <c r="H29" s="273"/>
      <c r="I29" s="274"/>
      <c r="J29" s="274"/>
      <c r="K29" s="274"/>
      <c r="L29" s="274"/>
      <c r="M29" s="275"/>
      <c r="O29" s="102"/>
      <c r="P29" s="117" t="s">
        <v>108</v>
      </c>
      <c r="Q29" s="115" t="s">
        <v>244</v>
      </c>
      <c r="R29" s="115" t="s">
        <v>157</v>
      </c>
      <c r="S29" s="135"/>
      <c r="T29" s="115"/>
      <c r="U29" s="115"/>
      <c r="V29" s="115"/>
      <c r="W29" s="102"/>
      <c r="X29" s="102"/>
      <c r="Y29" s="102"/>
      <c r="Z29" s="102"/>
      <c r="AA29" s="102"/>
      <c r="AB29" s="102"/>
      <c r="AD29" s="103"/>
      <c r="AE29" s="103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</row>
    <row r="30" spans="2:52" ht="25" customHeight="1" x14ac:dyDescent="0.35">
      <c r="B30" s="279" t="s">
        <v>230</v>
      </c>
      <c r="C30" s="280"/>
      <c r="D30" s="13" t="s">
        <v>118</v>
      </c>
      <c r="E30" s="318" t="s">
        <v>234</v>
      </c>
      <c r="F30" s="280"/>
      <c r="G30" s="17">
        <v>0</v>
      </c>
      <c r="H30" s="273"/>
      <c r="I30" s="274"/>
      <c r="J30" s="274"/>
      <c r="K30" s="274"/>
      <c r="L30" s="274"/>
      <c r="M30" s="275"/>
      <c r="O30" s="102"/>
      <c r="P30" s="117" t="s">
        <v>106</v>
      </c>
      <c r="Q30" s="139">
        <v>120705</v>
      </c>
      <c r="R30" s="115" t="s">
        <v>11</v>
      </c>
      <c r="T30" s="115"/>
      <c r="U30" s="115"/>
      <c r="V30" s="115"/>
      <c r="W30" s="102"/>
      <c r="X30" s="102"/>
      <c r="Y30" s="102"/>
      <c r="Z30" s="102"/>
      <c r="AA30" s="102"/>
      <c r="AB30" s="102"/>
      <c r="AD30" s="103"/>
      <c r="AE30" s="103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</row>
    <row r="31" spans="2:52" ht="25" customHeight="1" x14ac:dyDescent="0.35">
      <c r="B31" s="279" t="s">
        <v>235</v>
      </c>
      <c r="C31" s="280"/>
      <c r="D31" s="13" t="s">
        <v>118</v>
      </c>
      <c r="E31" s="318" t="s">
        <v>135</v>
      </c>
      <c r="F31" s="280"/>
      <c r="G31" s="13" t="s">
        <v>118</v>
      </c>
      <c r="H31" s="273"/>
      <c r="I31" s="274"/>
      <c r="J31" s="274"/>
      <c r="K31" s="274"/>
      <c r="L31" s="274"/>
      <c r="M31" s="275"/>
      <c r="O31" s="102"/>
      <c r="P31" s="140" t="s">
        <v>120</v>
      </c>
      <c r="Q31" s="139">
        <v>121507</v>
      </c>
      <c r="R31" s="115" t="s">
        <v>139</v>
      </c>
      <c r="S31" s="135"/>
      <c r="T31" s="115"/>
      <c r="U31" s="115"/>
      <c r="V31" s="115"/>
      <c r="W31" s="102"/>
      <c r="X31" s="102"/>
      <c r="Y31" s="102"/>
      <c r="Z31" s="102"/>
      <c r="AA31" s="102"/>
      <c r="AB31" s="102"/>
      <c r="AD31" s="103"/>
      <c r="AE31" s="103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</row>
    <row r="32" spans="2:52" ht="25" customHeight="1" x14ac:dyDescent="0.35">
      <c r="B32" s="279" t="s">
        <v>236</v>
      </c>
      <c r="C32" s="280"/>
      <c r="D32" s="141" t="str">
        <f>IF(D31="","",IF(D31=120705,[1]Returnable_Containers!H56,IF(D31=121507,[1]Returnable_Containers!H49,IF(D31=241507,[1]Returnable_Containers!H42,IF(D31=481507,[1]Returnable_Containers!H35,IF(D31=323025,[1]Returnable_Containers!H26,IF(D31=484534,[1]Returnable_Containers!H19,IF(D31=644834,[1]Returnable_Containers!H12,IF(D31=424230,[1]Returnable_Containers!H89,IF(D31=544440,[1]Returnable_Containers!H96,IF(D31="PALLET",[1]Returnable_Containers!H66,IF(D31="PALLET LID",[1]Returnable_Containers!H73,IF(D31="PALLET AND LID",[1]Returnable_Containers!H80,"N/A")))))))))))))</f>
        <v>N/A</v>
      </c>
      <c r="E32" s="318" t="s">
        <v>177</v>
      </c>
      <c r="F32" s="280"/>
      <c r="G32" s="142" t="str">
        <f>IF(G31="","",IF(D31=120705,[1]Returnable_Containers!K57,IF(D31=121507,[1]Returnable_Containers!K50,IF(D31=241507,[1]Returnable_Containers!K43,IF(D31=481507,[1]Returnable_Containers!K36,IF(D31=323025,[1]Returnable_Containers!K27,IF(D31=484534,[1]Returnable_Containers!K20,IF(D31=644834,[1]Returnable_Containers!K13,IF(D31=424230,[1]Returnable_Containers!K90,IF(D31=544440,[1]Returnable_Containers!K97,IF(D31="PALLET",[1]Returnable_Containers!K67,IF(D31="PALLET LID",[1]Returnable_Containers!K74,IF(D31="PALLET AND LID",[1]Returnable_Containers!K81,"N/A")))))))))))))</f>
        <v>N/A</v>
      </c>
      <c r="H32" s="273"/>
      <c r="I32" s="274"/>
      <c r="J32" s="274"/>
      <c r="K32" s="274"/>
      <c r="L32" s="274"/>
      <c r="M32" s="275"/>
      <c r="O32" s="102"/>
      <c r="P32" s="115" t="s">
        <v>105</v>
      </c>
      <c r="Q32" s="139">
        <v>241507</v>
      </c>
      <c r="R32" s="115" t="s">
        <v>138</v>
      </c>
      <c r="S32" s="135"/>
      <c r="T32" s="115"/>
      <c r="U32" s="115"/>
      <c r="V32" s="115"/>
      <c r="W32" s="102"/>
      <c r="X32" s="102"/>
      <c r="Y32" s="102"/>
      <c r="Z32" s="102"/>
      <c r="AA32" s="102"/>
      <c r="AB32" s="102"/>
      <c r="AD32" s="103"/>
      <c r="AE32" s="103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</row>
    <row r="33" spans="2:52" s="135" customFormat="1" ht="25" customHeight="1" x14ac:dyDescent="0.35">
      <c r="B33" s="279" t="s">
        <v>237</v>
      </c>
      <c r="C33" s="280"/>
      <c r="D33" s="144"/>
      <c r="E33" s="318" t="s">
        <v>232</v>
      </c>
      <c r="F33" s="280"/>
      <c r="G33" s="138">
        <v>0</v>
      </c>
      <c r="H33" s="273"/>
      <c r="I33" s="274"/>
      <c r="J33" s="274"/>
      <c r="K33" s="274"/>
      <c r="L33" s="274"/>
      <c r="M33" s="275"/>
      <c r="N33" s="101"/>
      <c r="O33" s="115"/>
      <c r="P33" s="115" t="s">
        <v>162</v>
      </c>
      <c r="Q33" s="139">
        <v>481507</v>
      </c>
      <c r="R33" s="115" t="s">
        <v>15</v>
      </c>
      <c r="S33" s="143" t="s">
        <v>36</v>
      </c>
      <c r="U33" s="115"/>
      <c r="V33" s="115"/>
      <c r="W33" s="115"/>
      <c r="X33" s="115"/>
      <c r="Y33" s="115"/>
      <c r="Z33" s="115"/>
      <c r="AA33" s="115"/>
      <c r="AB33" s="115"/>
      <c r="AC33" s="145"/>
      <c r="AD33" s="145"/>
      <c r="AE33" s="145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</row>
    <row r="34" spans="2:52" s="135" customFormat="1" ht="25" customHeight="1" x14ac:dyDescent="0.35">
      <c r="B34" s="279" t="s">
        <v>239</v>
      </c>
      <c r="C34" s="280"/>
      <c r="D34" s="146" t="str">
        <f>IF(D31="","",IF(D31=120705,[1]Returnable_Containers!F56,IF(D31=121507,[1]Returnable_Containers!F49,IF(D21=241507,[1]Returnable_Containers!F42,IF(D31=481507,[1]Returnable_Containers!F35,IF(D31=323025,[1]Returnable_Containers!F26,IF(D31=484534,[1]Returnable_Containers!F19,IF(D31=644834,[1]Returnable_Containers!F12,IF(D31=424230,[1]Returnable_Containers!F89,IF(D31=544440,[1]Returnable_Containers!F96,IF(D31="PALLET",[1]Returnable_Containers!F66,IF(D31="PALLET LID",[1]Returnable_Containers!F73,IF(D31="PALLET AND LID",[1]Returnable_Containers!F80,"N/A")))))))))))))</f>
        <v>N/A</v>
      </c>
      <c r="E34" s="318" t="s">
        <v>238</v>
      </c>
      <c r="F34" s="280"/>
      <c r="G34" s="147" t="b">
        <f>IF(D28="Returnable",F17)</f>
        <v>0</v>
      </c>
      <c r="H34" s="273"/>
      <c r="I34" s="274"/>
      <c r="J34" s="274"/>
      <c r="K34" s="274"/>
      <c r="L34" s="274"/>
      <c r="M34" s="275"/>
      <c r="N34" s="101"/>
      <c r="O34" s="115"/>
      <c r="P34" s="115" t="s">
        <v>225</v>
      </c>
      <c r="Q34" s="139">
        <v>323025</v>
      </c>
      <c r="R34" s="115" t="s">
        <v>231</v>
      </c>
      <c r="S34" s="101"/>
      <c r="U34" s="115"/>
      <c r="V34" s="115"/>
      <c r="W34" s="115"/>
      <c r="X34" s="115"/>
      <c r="Y34" s="115"/>
      <c r="Z34" s="115"/>
      <c r="AA34" s="115"/>
      <c r="AB34" s="115"/>
      <c r="AC34" s="145"/>
      <c r="AD34" s="145"/>
      <c r="AE34" s="145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</row>
    <row r="35" spans="2:52" s="135" customFormat="1" ht="25" customHeight="1" x14ac:dyDescent="0.35">
      <c r="B35" s="279" t="s">
        <v>240</v>
      </c>
      <c r="C35" s="280"/>
      <c r="D35" s="148">
        <v>0</v>
      </c>
      <c r="E35" s="318" t="s">
        <v>241</v>
      </c>
      <c r="F35" s="280"/>
      <c r="G35" s="147" t="b">
        <f>IF(D28="Expendable",F18)</f>
        <v>0</v>
      </c>
      <c r="H35" s="273"/>
      <c r="I35" s="274"/>
      <c r="J35" s="274"/>
      <c r="K35" s="274"/>
      <c r="L35" s="274"/>
      <c r="M35" s="275"/>
      <c r="N35" s="101"/>
      <c r="O35" s="115"/>
      <c r="P35" s="140" t="s">
        <v>153</v>
      </c>
      <c r="Q35" s="139">
        <v>484534</v>
      </c>
      <c r="R35" s="115" t="s">
        <v>41</v>
      </c>
      <c r="S35" s="101"/>
      <c r="U35" s="115"/>
      <c r="V35" s="115"/>
      <c r="W35" s="115"/>
      <c r="X35" s="115"/>
      <c r="Y35" s="115"/>
      <c r="Z35" s="115"/>
      <c r="AA35" s="115"/>
      <c r="AB35" s="115"/>
      <c r="AC35" s="145"/>
      <c r="AD35" s="145"/>
      <c r="AE35" s="145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</row>
    <row r="36" spans="2:52" s="135" customFormat="1" ht="25" customHeight="1" x14ac:dyDescent="0.35">
      <c r="B36" s="279" t="s">
        <v>217</v>
      </c>
      <c r="C36" s="280"/>
      <c r="D36" s="18">
        <v>0</v>
      </c>
      <c r="E36" s="318" t="s">
        <v>218</v>
      </c>
      <c r="F36" s="280"/>
      <c r="G36" s="87">
        <v>0</v>
      </c>
      <c r="H36" s="273"/>
      <c r="I36" s="274"/>
      <c r="J36" s="274"/>
      <c r="K36" s="274"/>
      <c r="L36" s="274"/>
      <c r="M36" s="275"/>
      <c r="N36" s="101"/>
      <c r="O36" s="115"/>
      <c r="P36" s="140" t="s">
        <v>154</v>
      </c>
      <c r="Q36" s="139">
        <v>644834</v>
      </c>
      <c r="R36" s="115"/>
      <c r="S36" s="101"/>
      <c r="U36" s="115"/>
      <c r="V36" s="115"/>
      <c r="W36" s="115"/>
      <c r="X36" s="115"/>
      <c r="Y36" s="115"/>
      <c r="Z36" s="115"/>
      <c r="AA36" s="115"/>
      <c r="AB36" s="115"/>
      <c r="AC36" s="145"/>
      <c r="AD36" s="145"/>
      <c r="AE36" s="145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</row>
    <row r="37" spans="2:52" s="135" customFormat="1" ht="25" customHeight="1" thickBot="1" x14ac:dyDescent="0.4">
      <c r="B37" s="311" t="s">
        <v>277</v>
      </c>
      <c r="C37" s="312"/>
      <c r="D37" s="313"/>
      <c r="E37" s="314">
        <f>G36*D36</f>
        <v>0</v>
      </c>
      <c r="F37" s="315"/>
      <c r="G37" s="316"/>
      <c r="H37" s="273"/>
      <c r="I37" s="274"/>
      <c r="J37" s="274"/>
      <c r="K37" s="274"/>
      <c r="L37" s="274"/>
      <c r="M37" s="275"/>
      <c r="N37" s="101"/>
      <c r="O37" s="115"/>
      <c r="P37" s="140" t="s">
        <v>155</v>
      </c>
      <c r="Q37" s="117">
        <v>424230</v>
      </c>
      <c r="R37" s="115"/>
      <c r="S37" s="101"/>
      <c r="U37" s="115"/>
      <c r="V37" s="115"/>
      <c r="W37" s="115"/>
      <c r="X37" s="115"/>
      <c r="Y37" s="115"/>
      <c r="Z37" s="115"/>
      <c r="AA37" s="115"/>
      <c r="AB37" s="115"/>
      <c r="AC37" s="145"/>
      <c r="AD37" s="145"/>
      <c r="AE37" s="145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</row>
    <row r="38" spans="2:52" ht="25.25" customHeight="1" thickBot="1" x14ac:dyDescent="0.4">
      <c r="B38" s="308" t="s">
        <v>220</v>
      </c>
      <c r="C38" s="309"/>
      <c r="D38" s="309"/>
      <c r="E38" s="309"/>
      <c r="F38" s="309"/>
      <c r="G38" s="310"/>
      <c r="H38" s="226" t="s">
        <v>173</v>
      </c>
      <c r="I38" s="227"/>
      <c r="J38" s="227"/>
      <c r="K38" s="227"/>
      <c r="L38" s="227"/>
      <c r="M38" s="317"/>
      <c r="O38" s="102"/>
      <c r="P38" s="140" t="s">
        <v>41</v>
      </c>
      <c r="Q38" s="117">
        <v>544440</v>
      </c>
      <c r="T38" s="116"/>
      <c r="U38" s="115"/>
      <c r="V38" s="115"/>
      <c r="W38" s="102"/>
      <c r="X38" s="102"/>
      <c r="Y38" s="102"/>
      <c r="Z38" s="102"/>
      <c r="AA38" s="102"/>
      <c r="AB38" s="102"/>
      <c r="AD38" s="103"/>
      <c r="AE38" s="103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</row>
    <row r="39" spans="2:52" ht="25" customHeight="1" x14ac:dyDescent="0.35">
      <c r="B39" s="279" t="s">
        <v>197</v>
      </c>
      <c r="C39" s="280"/>
      <c r="D39" s="86" t="s">
        <v>118</v>
      </c>
      <c r="E39" s="122" t="s">
        <v>151</v>
      </c>
      <c r="F39" s="290"/>
      <c r="G39" s="291"/>
      <c r="H39" s="270" t="s">
        <v>271</v>
      </c>
      <c r="I39" s="271"/>
      <c r="J39" s="271"/>
      <c r="K39" s="271"/>
      <c r="L39" s="271"/>
      <c r="M39" s="272"/>
      <c r="O39" s="102"/>
      <c r="P39" s="140" t="s">
        <v>9</v>
      </c>
      <c r="Q39" s="115" t="s">
        <v>41</v>
      </c>
      <c r="T39" s="116"/>
      <c r="U39" s="115"/>
      <c r="V39" s="115"/>
      <c r="W39" s="102"/>
      <c r="X39" s="102"/>
      <c r="Y39" s="102"/>
      <c r="Z39" s="102"/>
      <c r="AA39" s="102"/>
      <c r="AB39" s="102"/>
      <c r="AD39" s="103"/>
      <c r="AE39" s="103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2:52" ht="25" customHeight="1" x14ac:dyDescent="0.35">
      <c r="B40" s="279" t="s">
        <v>198</v>
      </c>
      <c r="C40" s="280"/>
      <c r="D40" s="86" t="s">
        <v>118</v>
      </c>
      <c r="E40" s="122" t="s">
        <v>151</v>
      </c>
      <c r="F40" s="290"/>
      <c r="G40" s="291"/>
      <c r="H40" s="273"/>
      <c r="I40" s="274"/>
      <c r="J40" s="274"/>
      <c r="K40" s="274"/>
      <c r="L40" s="274"/>
      <c r="M40" s="275"/>
      <c r="O40" s="102"/>
      <c r="P40" s="115"/>
      <c r="Q40" s="115"/>
      <c r="T40" s="116"/>
      <c r="U40" s="115"/>
      <c r="V40" s="115"/>
      <c r="W40" s="102"/>
      <c r="X40" s="102"/>
      <c r="Y40" s="102"/>
      <c r="Z40" s="102"/>
      <c r="AD40" s="103"/>
      <c r="AE40" s="103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2:52" ht="25" customHeight="1" x14ac:dyDescent="0.35">
      <c r="B41" s="279" t="s">
        <v>199</v>
      </c>
      <c r="C41" s="280"/>
      <c r="D41" s="86" t="s">
        <v>118</v>
      </c>
      <c r="E41" s="122" t="s">
        <v>151</v>
      </c>
      <c r="F41" s="290"/>
      <c r="G41" s="291"/>
      <c r="H41" s="273"/>
      <c r="I41" s="274"/>
      <c r="J41" s="274"/>
      <c r="K41" s="274"/>
      <c r="L41" s="274"/>
      <c r="M41" s="275"/>
      <c r="O41" s="102"/>
      <c r="P41" s="114" t="s">
        <v>118</v>
      </c>
      <c r="T41" s="116"/>
      <c r="U41" s="115"/>
      <c r="V41" s="115"/>
      <c r="W41" s="102"/>
      <c r="X41" s="102"/>
      <c r="Y41" s="102"/>
      <c r="Z41" s="102"/>
      <c r="AD41" s="103"/>
      <c r="AE41" s="103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</row>
    <row r="42" spans="2:52" ht="25" customHeight="1" x14ac:dyDescent="0.35">
      <c r="B42" s="125" t="s">
        <v>163</v>
      </c>
      <c r="C42" s="13" t="s">
        <v>118</v>
      </c>
      <c r="D42" s="149" t="s">
        <v>193</v>
      </c>
      <c r="E42" s="19">
        <v>0</v>
      </c>
      <c r="F42" s="149" t="s">
        <v>207</v>
      </c>
      <c r="G42" s="86" t="s">
        <v>118</v>
      </c>
      <c r="H42" s="273"/>
      <c r="I42" s="274"/>
      <c r="J42" s="274"/>
      <c r="K42" s="274"/>
      <c r="L42" s="274"/>
      <c r="M42" s="275"/>
      <c r="P42" s="117">
        <v>1</v>
      </c>
      <c r="Q42" s="113" t="s">
        <v>118</v>
      </c>
      <c r="R42" s="113" t="s">
        <v>118</v>
      </c>
      <c r="T42" s="116"/>
      <c r="U42" s="116"/>
      <c r="V42" s="115"/>
      <c r="W42" s="102"/>
      <c r="X42" s="102"/>
      <c r="Y42" s="102"/>
      <c r="Z42" s="102"/>
      <c r="AA42" s="102"/>
      <c r="AD42" s="103"/>
      <c r="AE42" s="103"/>
      <c r="AF42" s="103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</row>
    <row r="43" spans="2:52" ht="25" customHeight="1" x14ac:dyDescent="0.35">
      <c r="B43" s="125" t="s">
        <v>187</v>
      </c>
      <c r="C43" s="13" t="s">
        <v>118</v>
      </c>
      <c r="D43" s="149" t="s">
        <v>194</v>
      </c>
      <c r="E43" s="19">
        <v>0</v>
      </c>
      <c r="F43" s="149" t="s">
        <v>208</v>
      </c>
      <c r="G43" s="86" t="s">
        <v>118</v>
      </c>
      <c r="H43" s="273"/>
      <c r="I43" s="274"/>
      <c r="J43" s="274"/>
      <c r="K43" s="274"/>
      <c r="L43" s="274"/>
      <c r="M43" s="275"/>
      <c r="P43" s="117">
        <v>2</v>
      </c>
      <c r="Q43" s="115" t="s">
        <v>13</v>
      </c>
      <c r="R43" s="115" t="s">
        <v>141</v>
      </c>
      <c r="T43" s="150"/>
      <c r="U43" s="116"/>
      <c r="V43" s="115"/>
      <c r="W43" s="102"/>
      <c r="X43" s="102"/>
      <c r="Y43" s="102"/>
      <c r="Z43" s="102"/>
      <c r="AA43" s="102"/>
      <c r="AD43" s="103"/>
      <c r="AE43" s="103"/>
      <c r="AF43" s="103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</row>
    <row r="44" spans="2:52" ht="25" customHeight="1" x14ac:dyDescent="0.35">
      <c r="B44" s="125" t="s">
        <v>188</v>
      </c>
      <c r="C44" s="13" t="s">
        <v>118</v>
      </c>
      <c r="D44" s="149" t="s">
        <v>195</v>
      </c>
      <c r="E44" s="19">
        <v>0</v>
      </c>
      <c r="F44" s="149" t="s">
        <v>209</v>
      </c>
      <c r="G44" s="14" t="s">
        <v>118</v>
      </c>
      <c r="H44" s="273"/>
      <c r="I44" s="274"/>
      <c r="J44" s="274"/>
      <c r="K44" s="274"/>
      <c r="L44" s="274"/>
      <c r="M44" s="275"/>
      <c r="N44" s="151"/>
      <c r="P44" s="117">
        <v>3</v>
      </c>
      <c r="Q44" s="117" t="s">
        <v>14</v>
      </c>
      <c r="R44" s="115" t="s">
        <v>158</v>
      </c>
      <c r="T44" s="150"/>
      <c r="U44" s="116"/>
      <c r="V44" s="115"/>
      <c r="W44" s="102"/>
      <c r="X44" s="102"/>
      <c r="Y44" s="102"/>
      <c r="Z44" s="102"/>
      <c r="AA44" s="102"/>
      <c r="AD44" s="103"/>
      <c r="AE44" s="103"/>
      <c r="AF44" s="103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</row>
    <row r="45" spans="2:52" ht="25" customHeight="1" x14ac:dyDescent="0.35">
      <c r="B45" s="118" t="s">
        <v>262</v>
      </c>
      <c r="C45" s="152" t="b">
        <f>IF(G42="PER LAYER",E42*D36,IF(G42="PER PIECE",E42*E37))</f>
        <v>0</v>
      </c>
      <c r="D45" s="149" t="s">
        <v>263</v>
      </c>
      <c r="E45" s="152" t="b">
        <f>IF(G43="PER LAYER",E43*D36,IF(G43="PER PIECE",E43*E37))</f>
        <v>0</v>
      </c>
      <c r="F45" s="149" t="s">
        <v>264</v>
      </c>
      <c r="G45" s="152" t="b">
        <f>IF(G44="PER LAYER",E44*D36,IF(G44="PER PIECE",E44*E37))</f>
        <v>0</v>
      </c>
      <c r="H45" s="273"/>
      <c r="I45" s="274"/>
      <c r="J45" s="274"/>
      <c r="K45" s="274"/>
      <c r="L45" s="274"/>
      <c r="M45" s="275"/>
      <c r="N45" s="151"/>
      <c r="P45" s="117">
        <v>4</v>
      </c>
      <c r="Q45" s="117" t="s">
        <v>137</v>
      </c>
      <c r="R45" s="115" t="s">
        <v>140</v>
      </c>
      <c r="S45" s="99"/>
      <c r="T45" s="115"/>
      <c r="U45" s="115"/>
      <c r="V45" s="115"/>
      <c r="W45" s="102"/>
      <c r="X45" s="102"/>
      <c r="Y45" s="102"/>
      <c r="Z45" s="102"/>
      <c r="AA45" s="102"/>
      <c r="AD45" s="103"/>
      <c r="AE45" s="103"/>
      <c r="AF45" s="103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</row>
    <row r="46" spans="2:52" ht="25" customHeight="1" x14ac:dyDescent="0.35">
      <c r="B46" s="292" t="s">
        <v>189</v>
      </c>
      <c r="C46" s="293"/>
      <c r="D46" s="282"/>
      <c r="E46" s="294">
        <f>C45+E45+G45</f>
        <v>0</v>
      </c>
      <c r="F46" s="295"/>
      <c r="G46" s="296"/>
      <c r="H46" s="273"/>
      <c r="I46" s="274"/>
      <c r="J46" s="274"/>
      <c r="K46" s="274"/>
      <c r="L46" s="274"/>
      <c r="M46" s="275"/>
      <c r="N46" s="151"/>
      <c r="P46" s="117">
        <v>5</v>
      </c>
      <c r="Q46" s="117" t="s">
        <v>179</v>
      </c>
      <c r="R46" s="115" t="s">
        <v>12</v>
      </c>
      <c r="T46" s="115"/>
      <c r="U46" s="115"/>
      <c r="V46" s="115"/>
      <c r="W46" s="102"/>
      <c r="X46" s="102"/>
      <c r="Y46" s="102"/>
      <c r="Z46" s="102"/>
      <c r="AA46" s="102"/>
      <c r="AD46" s="103"/>
      <c r="AE46" s="103"/>
      <c r="AF46" s="103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</row>
    <row r="47" spans="2:52" ht="25" customHeight="1" x14ac:dyDescent="0.35">
      <c r="B47" s="153" t="s">
        <v>152</v>
      </c>
      <c r="C47" s="154"/>
      <c r="D47" s="86" t="s">
        <v>118</v>
      </c>
      <c r="E47" s="149" t="s">
        <v>196</v>
      </c>
      <c r="F47" s="297" t="s">
        <v>118</v>
      </c>
      <c r="G47" s="298"/>
      <c r="H47" s="273"/>
      <c r="I47" s="274"/>
      <c r="J47" s="274"/>
      <c r="K47" s="274"/>
      <c r="L47" s="274"/>
      <c r="M47" s="275"/>
      <c r="N47" s="151"/>
      <c r="P47" s="117">
        <v>6</v>
      </c>
      <c r="Q47" s="117" t="s">
        <v>41</v>
      </c>
      <c r="R47" s="115" t="s">
        <v>159</v>
      </c>
      <c r="S47" s="116"/>
      <c r="T47" s="115"/>
      <c r="U47" s="115"/>
      <c r="V47" s="115"/>
      <c r="W47" s="102"/>
      <c r="X47" s="102"/>
      <c r="Y47" s="102"/>
      <c r="Z47" s="102"/>
      <c r="AA47" s="102"/>
      <c r="AD47" s="103"/>
      <c r="AE47" s="103"/>
      <c r="AF47" s="103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:52" ht="25" customHeight="1" x14ac:dyDescent="0.35">
      <c r="B48" s="299"/>
      <c r="C48" s="300"/>
      <c r="D48" s="300"/>
      <c r="E48" s="300"/>
      <c r="F48" s="300"/>
      <c r="G48" s="301"/>
      <c r="H48" s="273"/>
      <c r="I48" s="274"/>
      <c r="J48" s="274"/>
      <c r="K48" s="274"/>
      <c r="L48" s="274"/>
      <c r="M48" s="275"/>
      <c r="N48" s="151"/>
      <c r="P48" s="117">
        <v>7</v>
      </c>
      <c r="Q48" s="117" t="s">
        <v>9</v>
      </c>
      <c r="R48" s="115" t="s">
        <v>160</v>
      </c>
      <c r="S48" s="116"/>
      <c r="T48" s="115"/>
      <c r="U48" s="115"/>
      <c r="V48" s="115"/>
      <c r="W48" s="102"/>
      <c r="X48" s="102"/>
      <c r="Y48" s="102"/>
      <c r="Z48" s="102"/>
      <c r="AA48" s="102"/>
      <c r="AD48" s="103"/>
      <c r="AE48" s="103"/>
      <c r="AF48" s="103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:51" ht="25" customHeight="1" x14ac:dyDescent="0.35">
      <c r="B49" s="302"/>
      <c r="C49" s="303"/>
      <c r="D49" s="303"/>
      <c r="E49" s="303"/>
      <c r="F49" s="303"/>
      <c r="G49" s="304"/>
      <c r="H49" s="273"/>
      <c r="I49" s="274"/>
      <c r="J49" s="274"/>
      <c r="K49" s="274"/>
      <c r="L49" s="274"/>
      <c r="M49" s="275"/>
      <c r="N49" s="151"/>
      <c r="P49" s="117">
        <v>8</v>
      </c>
      <c r="R49" s="115" t="s">
        <v>161</v>
      </c>
      <c r="S49" s="116"/>
      <c r="T49" s="115"/>
      <c r="U49" s="115"/>
      <c r="V49" s="115"/>
      <c r="W49" s="102"/>
      <c r="X49" s="102"/>
      <c r="Y49" s="102"/>
      <c r="Z49" s="102"/>
      <c r="AA49" s="102"/>
      <c r="AD49" s="103"/>
      <c r="AE49" s="103"/>
      <c r="AF49" s="103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:51" ht="25" customHeight="1" thickBot="1" x14ac:dyDescent="0.4">
      <c r="B50" s="305"/>
      <c r="C50" s="306"/>
      <c r="D50" s="306"/>
      <c r="E50" s="306"/>
      <c r="F50" s="306"/>
      <c r="G50" s="307"/>
      <c r="H50" s="276"/>
      <c r="I50" s="277"/>
      <c r="J50" s="277"/>
      <c r="K50" s="277"/>
      <c r="L50" s="277"/>
      <c r="M50" s="278"/>
      <c r="N50" s="155"/>
      <c r="P50" s="117">
        <v>9</v>
      </c>
      <c r="Q50" s="156" t="s">
        <v>118</v>
      </c>
      <c r="R50" s="115" t="s">
        <v>41</v>
      </c>
      <c r="S50" s="116"/>
      <c r="T50" s="115"/>
      <c r="U50" s="115"/>
      <c r="V50" s="115"/>
      <c r="W50" s="102"/>
      <c r="X50" s="102"/>
      <c r="Y50" s="102"/>
      <c r="Z50" s="102"/>
      <c r="AA50" s="102"/>
      <c r="AD50" s="103"/>
      <c r="AE50" s="103"/>
      <c r="AF50" s="103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:51" ht="25.25" customHeight="1" thickBot="1" x14ac:dyDescent="0.4">
      <c r="B51" s="308" t="s">
        <v>221</v>
      </c>
      <c r="C51" s="309"/>
      <c r="D51" s="309"/>
      <c r="E51" s="309"/>
      <c r="F51" s="309"/>
      <c r="G51" s="310"/>
      <c r="H51" s="265" t="s">
        <v>282</v>
      </c>
      <c r="I51" s="227"/>
      <c r="J51" s="227"/>
      <c r="K51" s="227"/>
      <c r="L51" s="227"/>
      <c r="M51" s="228"/>
      <c r="N51" s="155"/>
      <c r="P51" s="117">
        <v>10</v>
      </c>
      <c r="Q51" s="157" t="s">
        <v>174</v>
      </c>
      <c r="R51" s="102"/>
      <c r="T51" s="115"/>
      <c r="U51" s="115"/>
      <c r="V51" s="115"/>
      <c r="W51" s="102"/>
      <c r="X51" s="102"/>
      <c r="Y51" s="102"/>
      <c r="Z51" s="102"/>
      <c r="AA51" s="102"/>
      <c r="AD51" s="103"/>
      <c r="AE51" s="103"/>
      <c r="AF51" s="103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</row>
    <row r="52" spans="2:51" ht="25" customHeight="1" x14ac:dyDescent="0.35">
      <c r="B52" s="266" t="s">
        <v>185</v>
      </c>
      <c r="C52" s="267"/>
      <c r="D52" s="119" t="s">
        <v>37</v>
      </c>
      <c r="E52" s="119" t="s">
        <v>38</v>
      </c>
      <c r="F52" s="121" t="s">
        <v>39</v>
      </c>
      <c r="G52" s="158" t="s">
        <v>18</v>
      </c>
      <c r="H52" s="270" t="s">
        <v>272</v>
      </c>
      <c r="I52" s="271"/>
      <c r="J52" s="271"/>
      <c r="K52" s="271"/>
      <c r="L52" s="271"/>
      <c r="M52" s="272"/>
      <c r="N52" s="155"/>
      <c r="P52" s="117" t="s">
        <v>19</v>
      </c>
      <c r="Q52" s="157" t="s">
        <v>175</v>
      </c>
      <c r="R52" s="102"/>
      <c r="S52" s="116"/>
      <c r="T52" s="115"/>
      <c r="U52" s="115"/>
      <c r="V52" s="115"/>
      <c r="W52" s="102"/>
      <c r="X52" s="102"/>
      <c r="Y52" s="102"/>
      <c r="Z52" s="102"/>
      <c r="AA52" s="102"/>
      <c r="AD52" s="103"/>
      <c r="AE52" s="103"/>
      <c r="AF52" s="103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</row>
    <row r="53" spans="2:51" ht="25" customHeight="1" x14ac:dyDescent="0.35">
      <c r="B53" s="268"/>
      <c r="C53" s="269"/>
      <c r="D53" s="12">
        <v>0</v>
      </c>
      <c r="E53" s="12">
        <v>0</v>
      </c>
      <c r="F53" s="12">
        <v>0</v>
      </c>
      <c r="G53" s="4" t="s">
        <v>118</v>
      </c>
      <c r="H53" s="273"/>
      <c r="I53" s="274"/>
      <c r="J53" s="274"/>
      <c r="K53" s="274"/>
      <c r="L53" s="274"/>
      <c r="M53" s="275"/>
      <c r="N53" s="155"/>
      <c r="P53" s="159"/>
      <c r="Q53" s="157" t="s">
        <v>176</v>
      </c>
      <c r="R53" s="102"/>
      <c r="S53" s="117"/>
      <c r="T53" s="115"/>
      <c r="U53" s="115"/>
      <c r="V53" s="115"/>
      <c r="W53" s="102"/>
      <c r="X53" s="102"/>
      <c r="Y53" s="102"/>
      <c r="Z53" s="102"/>
      <c r="AA53" s="102"/>
      <c r="AD53" s="103"/>
      <c r="AE53" s="103"/>
      <c r="AF53" s="103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</row>
    <row r="54" spans="2:51" ht="25" customHeight="1" x14ac:dyDescent="0.35">
      <c r="B54" s="279" t="s">
        <v>190</v>
      </c>
      <c r="C54" s="280"/>
      <c r="D54" s="87">
        <v>0</v>
      </c>
      <c r="E54" s="281" t="s">
        <v>186</v>
      </c>
      <c r="F54" s="282"/>
      <c r="G54" s="161">
        <f>D54*E37</f>
        <v>0</v>
      </c>
      <c r="H54" s="273"/>
      <c r="I54" s="274"/>
      <c r="J54" s="274"/>
      <c r="K54" s="274"/>
      <c r="L54" s="274"/>
      <c r="M54" s="275"/>
      <c r="N54" s="155"/>
      <c r="Q54" s="159"/>
      <c r="R54" s="102"/>
      <c r="S54" s="160"/>
      <c r="V54" s="115"/>
      <c r="W54" s="102"/>
      <c r="X54" s="102"/>
      <c r="Y54" s="102"/>
      <c r="Z54" s="102"/>
      <c r="AA54" s="102"/>
      <c r="AD54" s="103"/>
      <c r="AE54" s="103"/>
      <c r="AF54" s="103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</row>
    <row r="55" spans="2:51" ht="25" customHeight="1" x14ac:dyDescent="0.35">
      <c r="B55" s="125" t="s">
        <v>164</v>
      </c>
      <c r="C55" s="12">
        <v>0</v>
      </c>
      <c r="D55" s="119" t="s">
        <v>18</v>
      </c>
      <c r="E55" s="5" t="s">
        <v>118</v>
      </c>
      <c r="F55" s="126" t="s">
        <v>203</v>
      </c>
      <c r="G55" s="21">
        <v>0</v>
      </c>
      <c r="H55" s="273"/>
      <c r="I55" s="274"/>
      <c r="J55" s="274"/>
      <c r="K55" s="274"/>
      <c r="L55" s="274"/>
      <c r="M55" s="275"/>
      <c r="N55" s="155"/>
      <c r="P55" s="159"/>
      <c r="S55" s="160"/>
      <c r="T55" s="116"/>
      <c r="U55" s="115"/>
      <c r="V55" s="115"/>
      <c r="W55" s="102"/>
      <c r="X55" s="102"/>
      <c r="Y55" s="102"/>
      <c r="Z55" s="102"/>
      <c r="AA55" s="102"/>
      <c r="AD55" s="103"/>
      <c r="AE55" s="103"/>
      <c r="AF55" s="103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</row>
    <row r="56" spans="2:51" ht="25" customHeight="1" x14ac:dyDescent="0.35">
      <c r="B56" s="118" t="s">
        <v>181</v>
      </c>
      <c r="C56" s="13" t="s">
        <v>118</v>
      </c>
      <c r="D56" s="126" t="s">
        <v>200</v>
      </c>
      <c r="E56" s="19">
        <v>0</v>
      </c>
      <c r="F56" s="283" t="s">
        <v>204</v>
      </c>
      <c r="G56" s="286">
        <f>E56+E57+E58+G55</f>
        <v>0</v>
      </c>
      <c r="H56" s="273"/>
      <c r="I56" s="274"/>
      <c r="J56" s="274"/>
      <c r="K56" s="274"/>
      <c r="L56" s="274"/>
      <c r="M56" s="275"/>
      <c r="P56" s="159"/>
      <c r="Q56" s="159"/>
      <c r="R56" s="115"/>
      <c r="S56" s="160"/>
      <c r="T56" s="116"/>
      <c r="U56" s="115"/>
      <c r="V56" s="115"/>
      <c r="W56" s="102"/>
      <c r="X56" s="102"/>
      <c r="Y56" s="102"/>
      <c r="Z56" s="102"/>
      <c r="AA56" s="102"/>
      <c r="AD56" s="103"/>
      <c r="AE56" s="103"/>
      <c r="AF56" s="103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</row>
    <row r="57" spans="2:51" ht="25" customHeight="1" x14ac:dyDescent="0.35">
      <c r="B57" s="118" t="s">
        <v>182</v>
      </c>
      <c r="C57" s="13" t="s">
        <v>118</v>
      </c>
      <c r="D57" s="126" t="s">
        <v>201</v>
      </c>
      <c r="E57" s="19">
        <v>0</v>
      </c>
      <c r="F57" s="284"/>
      <c r="G57" s="287"/>
      <c r="H57" s="273"/>
      <c r="I57" s="274"/>
      <c r="J57" s="274"/>
      <c r="K57" s="274"/>
      <c r="L57" s="274"/>
      <c r="M57" s="275"/>
      <c r="P57" s="159"/>
      <c r="Q57" s="159"/>
      <c r="R57" s="162"/>
      <c r="S57" s="160"/>
      <c r="T57" s="116"/>
      <c r="U57" s="115"/>
      <c r="V57" s="115"/>
      <c r="W57" s="102"/>
      <c r="X57" s="102"/>
      <c r="Y57" s="102"/>
      <c r="Z57" s="102"/>
      <c r="AA57" s="102"/>
      <c r="AD57" s="103"/>
      <c r="AE57" s="103"/>
      <c r="AF57" s="103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</row>
    <row r="58" spans="2:51" ht="25" customHeight="1" x14ac:dyDescent="0.35">
      <c r="B58" s="118" t="s">
        <v>183</v>
      </c>
      <c r="C58" s="13" t="s">
        <v>118</v>
      </c>
      <c r="D58" s="126" t="s">
        <v>202</v>
      </c>
      <c r="E58" s="19">
        <v>0</v>
      </c>
      <c r="F58" s="285"/>
      <c r="G58" s="288"/>
      <c r="H58" s="273"/>
      <c r="I58" s="274"/>
      <c r="J58" s="274"/>
      <c r="K58" s="274"/>
      <c r="L58" s="274"/>
      <c r="M58" s="275"/>
      <c r="P58" s="163"/>
      <c r="Q58" s="159"/>
      <c r="R58" s="162"/>
      <c r="S58" s="160"/>
      <c r="T58" s="115"/>
      <c r="U58" s="115"/>
      <c r="V58" s="115"/>
      <c r="W58" s="102"/>
      <c r="X58" s="102"/>
      <c r="Y58" s="102"/>
      <c r="Z58" s="102"/>
      <c r="AA58" s="102"/>
      <c r="AD58" s="103"/>
      <c r="AE58" s="103"/>
      <c r="AF58" s="103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</row>
    <row r="59" spans="2:51" ht="25" customHeight="1" x14ac:dyDescent="0.35">
      <c r="B59" s="120" t="s">
        <v>165</v>
      </c>
      <c r="C59" s="13" t="s">
        <v>118</v>
      </c>
      <c r="D59" s="126" t="s">
        <v>170</v>
      </c>
      <c r="E59" s="5" t="s">
        <v>118</v>
      </c>
      <c r="F59" s="154" t="s">
        <v>171</v>
      </c>
      <c r="G59" s="14" t="s">
        <v>118</v>
      </c>
      <c r="H59" s="273"/>
      <c r="I59" s="274"/>
      <c r="J59" s="274"/>
      <c r="K59" s="274"/>
      <c r="L59" s="274"/>
      <c r="M59" s="275"/>
      <c r="O59" s="102"/>
      <c r="P59" s="163"/>
      <c r="Q59" s="159"/>
      <c r="R59" s="164"/>
      <c r="S59" s="160"/>
      <c r="T59" s="117"/>
      <c r="U59" s="115"/>
      <c r="V59" s="115"/>
      <c r="W59" s="102"/>
      <c r="X59" s="102"/>
      <c r="Y59" s="102"/>
      <c r="Z59" s="102"/>
      <c r="AD59" s="103"/>
      <c r="AE59" s="103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2:51" ht="25" customHeight="1" x14ac:dyDescent="0.35">
      <c r="B60" s="279" t="s">
        <v>172</v>
      </c>
      <c r="C60" s="289"/>
      <c r="D60" s="280"/>
      <c r="E60" s="20">
        <v>0</v>
      </c>
      <c r="F60" s="122" t="s">
        <v>180</v>
      </c>
      <c r="G60" s="22">
        <v>0</v>
      </c>
      <c r="H60" s="273"/>
      <c r="I60" s="274"/>
      <c r="J60" s="274"/>
      <c r="K60" s="274"/>
      <c r="L60" s="274"/>
      <c r="M60" s="275"/>
      <c r="O60" s="102" t="s">
        <v>36</v>
      </c>
      <c r="P60" s="159"/>
      <c r="Q60" s="159"/>
      <c r="R60" s="164"/>
      <c r="S60" s="160"/>
      <c r="T60" s="115"/>
      <c r="U60" s="102"/>
      <c r="V60" s="102"/>
      <c r="W60" s="102"/>
      <c r="X60" s="102"/>
      <c r="Y60" s="102"/>
      <c r="Z60" s="102"/>
      <c r="AD60" s="103"/>
      <c r="AE60" s="103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2:51" ht="25" customHeight="1" x14ac:dyDescent="0.35">
      <c r="B61" s="279" t="s">
        <v>168</v>
      </c>
      <c r="C61" s="289"/>
      <c r="D61" s="280"/>
      <c r="E61" s="165">
        <f>IF(D28="Returnable",D54*G34+C55+2.5,D54*G35+C55+2.5)</f>
        <v>2.5</v>
      </c>
      <c r="F61" s="119" t="s">
        <v>18</v>
      </c>
      <c r="G61" s="166" t="str">
        <f>E55</f>
        <v>SELECT</v>
      </c>
      <c r="H61" s="273"/>
      <c r="I61" s="274"/>
      <c r="J61" s="274"/>
      <c r="K61" s="274"/>
      <c r="L61" s="274"/>
      <c r="M61" s="275"/>
      <c r="O61" s="102"/>
      <c r="P61" s="159"/>
      <c r="Q61" s="163"/>
      <c r="R61" s="162"/>
      <c r="S61" s="160"/>
      <c r="T61" s="102"/>
      <c r="U61" s="102"/>
      <c r="V61" s="102"/>
      <c r="W61" s="102"/>
      <c r="X61" s="102"/>
      <c r="Y61" s="102"/>
      <c r="Z61" s="102"/>
      <c r="AD61" s="103"/>
      <c r="AE61" s="103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2:51" ht="25" customHeight="1" x14ac:dyDescent="0.35">
      <c r="B62" s="279" t="s">
        <v>169</v>
      </c>
      <c r="C62" s="289"/>
      <c r="D62" s="280"/>
      <c r="E62" s="167">
        <f>E61*E60</f>
        <v>0</v>
      </c>
      <c r="F62" s="119" t="s">
        <v>18</v>
      </c>
      <c r="G62" s="166" t="str">
        <f>E55</f>
        <v>SELECT</v>
      </c>
      <c r="H62" s="273"/>
      <c r="I62" s="274"/>
      <c r="J62" s="274"/>
      <c r="K62" s="274"/>
      <c r="L62" s="274"/>
      <c r="M62" s="275"/>
      <c r="O62" s="102"/>
      <c r="P62" s="159"/>
      <c r="Q62" s="163"/>
      <c r="R62" s="162"/>
      <c r="S62" s="160"/>
      <c r="T62" s="102"/>
      <c r="U62" s="102"/>
      <c r="V62" s="102"/>
      <c r="W62" s="102"/>
      <c r="X62" s="102"/>
      <c r="Y62" s="102"/>
      <c r="Z62" s="102"/>
      <c r="AD62" s="103"/>
      <c r="AE62" s="103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2:51" ht="25" customHeight="1" thickBot="1" x14ac:dyDescent="0.4">
      <c r="B63" s="252"/>
      <c r="C63" s="253"/>
      <c r="D63" s="253"/>
      <c r="E63" s="253"/>
      <c r="F63" s="253"/>
      <c r="G63" s="254"/>
      <c r="H63" s="276"/>
      <c r="I63" s="277"/>
      <c r="J63" s="277"/>
      <c r="K63" s="277"/>
      <c r="L63" s="277"/>
      <c r="M63" s="278"/>
      <c r="O63" s="102"/>
      <c r="P63" s="159"/>
      <c r="Q63" s="159"/>
      <c r="R63" s="168"/>
      <c r="S63" s="160"/>
      <c r="T63" s="102"/>
      <c r="U63" s="102"/>
      <c r="V63" s="102"/>
      <c r="W63" s="102"/>
      <c r="X63" s="102"/>
      <c r="Y63" s="102"/>
      <c r="Z63" s="102"/>
      <c r="AD63" s="103"/>
      <c r="AE63" s="103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2:51" ht="25.25" customHeight="1" thickBot="1" x14ac:dyDescent="0.4">
      <c r="B64" s="255" t="s">
        <v>222</v>
      </c>
      <c r="C64" s="256"/>
      <c r="D64" s="256"/>
      <c r="E64" s="227"/>
      <c r="F64" s="227"/>
      <c r="G64" s="227"/>
      <c r="H64" s="256"/>
      <c r="I64" s="256"/>
      <c r="J64" s="227"/>
      <c r="K64" s="227"/>
      <c r="L64" s="227"/>
      <c r="M64" s="228"/>
      <c r="O64" s="102"/>
      <c r="P64" s="159"/>
      <c r="Q64" s="159"/>
      <c r="R64" s="102"/>
      <c r="S64" s="117"/>
      <c r="T64" s="102"/>
      <c r="U64" s="102"/>
      <c r="V64" s="102"/>
      <c r="W64" s="102"/>
      <c r="X64" s="102"/>
      <c r="Y64" s="102"/>
      <c r="Z64" s="102"/>
      <c r="AD64" s="103"/>
      <c r="AE64" s="103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2:50" ht="20" customHeight="1" x14ac:dyDescent="0.35">
      <c r="B65" s="257" t="s">
        <v>211</v>
      </c>
      <c r="C65" s="258"/>
      <c r="D65" s="261">
        <f>G29*D54</f>
        <v>0</v>
      </c>
      <c r="E65" s="258" t="s">
        <v>257</v>
      </c>
      <c r="F65" s="258"/>
      <c r="G65" s="261">
        <f>E46*D54</f>
        <v>0</v>
      </c>
      <c r="H65" s="258" t="s">
        <v>204</v>
      </c>
      <c r="I65" s="258"/>
      <c r="J65" s="261">
        <f>G56</f>
        <v>0</v>
      </c>
      <c r="K65" s="258" t="s">
        <v>210</v>
      </c>
      <c r="L65" s="258"/>
      <c r="M65" s="263">
        <f>D65+G65+J65</f>
        <v>0</v>
      </c>
      <c r="O65" s="102"/>
      <c r="P65" s="159"/>
      <c r="Q65" s="159"/>
      <c r="R65" s="102"/>
      <c r="S65" s="117"/>
      <c r="T65" s="102"/>
      <c r="U65" s="102"/>
      <c r="V65" s="102"/>
      <c r="W65" s="102"/>
      <c r="X65" s="102"/>
      <c r="Y65" s="102"/>
      <c r="Z65" s="102"/>
      <c r="AD65" s="103"/>
      <c r="AE65" s="103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2:50" ht="20" customHeight="1" x14ac:dyDescent="0.35">
      <c r="B66" s="259"/>
      <c r="C66" s="260"/>
      <c r="D66" s="262"/>
      <c r="E66" s="260"/>
      <c r="F66" s="260"/>
      <c r="G66" s="262"/>
      <c r="H66" s="260"/>
      <c r="I66" s="260"/>
      <c r="J66" s="262"/>
      <c r="K66" s="260"/>
      <c r="L66" s="260"/>
      <c r="M66" s="264"/>
      <c r="O66" s="102"/>
      <c r="P66" s="159"/>
      <c r="Q66" s="159"/>
      <c r="R66" s="102"/>
      <c r="S66" s="160"/>
      <c r="T66" s="102"/>
      <c r="U66" s="102"/>
      <c r="V66" s="102"/>
      <c r="W66" s="102"/>
      <c r="X66" s="102"/>
      <c r="Y66" s="102"/>
      <c r="Z66" s="102"/>
      <c r="AD66" s="103"/>
      <c r="AE66" s="103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2:50" ht="20.399999999999999" customHeight="1" x14ac:dyDescent="0.35">
      <c r="B67" s="234" t="s">
        <v>192</v>
      </c>
      <c r="C67" s="235"/>
      <c r="D67" s="238"/>
      <c r="E67" s="238"/>
      <c r="F67" s="238"/>
      <c r="G67" s="238"/>
      <c r="H67" s="238"/>
      <c r="I67" s="238"/>
      <c r="J67" s="235" t="s">
        <v>191</v>
      </c>
      <c r="K67" s="235"/>
      <c r="L67" s="235"/>
      <c r="M67" s="240" t="s">
        <v>118</v>
      </c>
      <c r="O67" s="102"/>
      <c r="P67" s="159"/>
      <c r="Q67" s="159"/>
      <c r="R67" s="102"/>
      <c r="S67" s="160"/>
      <c r="T67" s="102"/>
      <c r="U67" s="102"/>
      <c r="V67" s="102"/>
      <c r="W67" s="102"/>
      <c r="X67" s="102"/>
      <c r="Y67" s="102"/>
      <c r="Z67" s="102"/>
      <c r="AD67" s="103"/>
      <c r="AE67" s="103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2:50" ht="20.399999999999999" customHeight="1" x14ac:dyDescent="0.35">
      <c r="B68" s="236"/>
      <c r="C68" s="237"/>
      <c r="D68" s="239"/>
      <c r="E68" s="239"/>
      <c r="F68" s="239"/>
      <c r="G68" s="239"/>
      <c r="H68" s="239"/>
      <c r="I68" s="239"/>
      <c r="J68" s="237"/>
      <c r="K68" s="237"/>
      <c r="L68" s="237"/>
      <c r="M68" s="241"/>
      <c r="O68" s="102"/>
      <c r="P68" s="159"/>
      <c r="Q68" s="159"/>
      <c r="R68" s="102"/>
      <c r="S68" s="160"/>
      <c r="T68" s="102"/>
      <c r="U68" s="102"/>
      <c r="V68" s="102"/>
      <c r="W68" s="102"/>
      <c r="X68" s="102"/>
      <c r="Y68" s="102"/>
      <c r="Z68" s="102"/>
      <c r="AD68" s="103"/>
      <c r="AE68" s="103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2:50" ht="25.25" customHeight="1" thickBot="1" x14ac:dyDescent="0.4">
      <c r="B69" s="242" t="s">
        <v>223</v>
      </c>
      <c r="C69" s="243"/>
      <c r="D69" s="243"/>
      <c r="E69" s="243"/>
      <c r="F69" s="243"/>
      <c r="G69" s="243"/>
      <c r="H69" s="244"/>
      <c r="I69" s="244"/>
      <c r="J69" s="243"/>
      <c r="K69" s="243"/>
      <c r="L69" s="243"/>
      <c r="M69" s="245"/>
      <c r="N69" s="116"/>
      <c r="O69" s="102"/>
      <c r="P69" s="159"/>
      <c r="Q69" s="159"/>
      <c r="R69" s="102"/>
      <c r="S69" s="160"/>
      <c r="T69" s="102"/>
      <c r="U69" s="102"/>
      <c r="V69" s="102"/>
      <c r="W69" s="102"/>
      <c r="X69" s="102"/>
      <c r="Y69" s="102"/>
      <c r="Z69" s="102"/>
      <c r="AD69" s="103"/>
      <c r="AE69" s="103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2:50" ht="20" customHeight="1" x14ac:dyDescent="0.35">
      <c r="B70" s="246" t="s">
        <v>252</v>
      </c>
      <c r="C70" s="248">
        <f>(D14/25.4)*(E14/25.4)*(F14/25.4)</f>
        <v>0</v>
      </c>
      <c r="D70" s="169" t="s">
        <v>18</v>
      </c>
      <c r="E70" s="250" t="s">
        <v>253</v>
      </c>
      <c r="F70" s="248">
        <f>D27*E27*F27</f>
        <v>0</v>
      </c>
      <c r="G70" s="169" t="s">
        <v>18</v>
      </c>
      <c r="H70" s="246" t="s">
        <v>29</v>
      </c>
      <c r="I70" s="220" t="e">
        <f>E37/F70</f>
        <v>#DIV/0!</v>
      </c>
      <c r="J70" s="169" t="s">
        <v>18</v>
      </c>
      <c r="K70" s="222" t="s">
        <v>255</v>
      </c>
      <c r="L70" s="224">
        <f>(C70*F70/1728)/100</f>
        <v>0</v>
      </c>
      <c r="M70" s="169" t="s">
        <v>18</v>
      </c>
      <c r="N70" s="116"/>
      <c r="O70" s="102"/>
      <c r="P70" s="159"/>
      <c r="Q70" s="159"/>
      <c r="R70" s="102"/>
      <c r="S70" s="102"/>
      <c r="T70" s="102"/>
      <c r="U70" s="102"/>
      <c r="V70" s="102"/>
      <c r="W70" s="102"/>
      <c r="X70" s="102"/>
      <c r="Y70" s="102"/>
      <c r="Z70" s="102"/>
      <c r="AD70" s="103"/>
      <c r="AE70" s="103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2:50" s="115" customFormat="1" ht="20" customHeight="1" thickBot="1" x14ac:dyDescent="0.4">
      <c r="B71" s="247"/>
      <c r="C71" s="249"/>
      <c r="D71" s="170" t="s">
        <v>259</v>
      </c>
      <c r="E71" s="251"/>
      <c r="F71" s="249"/>
      <c r="G71" s="170" t="s">
        <v>259</v>
      </c>
      <c r="H71" s="247"/>
      <c r="I71" s="221"/>
      <c r="J71" s="170" t="str">
        <f>D71</f>
        <v>INCHES</v>
      </c>
      <c r="K71" s="223"/>
      <c r="L71" s="225" t="e">
        <f>#REF!*B67/1728</f>
        <v>#REF!</v>
      </c>
      <c r="M71" s="170" t="s">
        <v>256</v>
      </c>
      <c r="P71" s="162"/>
      <c r="Q71" s="159"/>
      <c r="R71" s="102"/>
    </row>
    <row r="72" spans="2:50" s="115" customFormat="1" ht="25.25" customHeight="1" thickBot="1" x14ac:dyDescent="0.4">
      <c r="B72" s="226" t="s">
        <v>224</v>
      </c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8"/>
      <c r="P72" s="162"/>
      <c r="Q72" s="159"/>
      <c r="R72" s="102"/>
    </row>
    <row r="73" spans="2:50" ht="25" customHeight="1" thickBot="1" x14ac:dyDescent="0.4">
      <c r="B73" s="171"/>
      <c r="C73" s="172" t="s">
        <v>30</v>
      </c>
      <c r="D73" s="229" t="s">
        <v>31</v>
      </c>
      <c r="E73" s="230"/>
      <c r="F73" s="231" t="s">
        <v>32</v>
      </c>
      <c r="G73" s="232"/>
      <c r="H73" s="232"/>
      <c r="I73" s="233"/>
      <c r="J73" s="230" t="s">
        <v>33</v>
      </c>
      <c r="K73" s="230"/>
      <c r="L73" s="173" t="s">
        <v>34</v>
      </c>
      <c r="M73" s="174" t="s">
        <v>35</v>
      </c>
      <c r="N73" s="116"/>
      <c r="O73" s="102"/>
      <c r="P73" s="175"/>
      <c r="Q73" s="102"/>
      <c r="S73" s="162"/>
      <c r="T73" s="102"/>
      <c r="U73" s="102"/>
      <c r="V73" s="102"/>
      <c r="W73" s="102"/>
      <c r="X73" s="102"/>
      <c r="Y73" s="102"/>
      <c r="Z73" s="102"/>
      <c r="AD73" s="103"/>
      <c r="AE73" s="103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2:50" ht="25" customHeight="1" x14ac:dyDescent="0.35">
      <c r="B74" s="209" t="s">
        <v>17</v>
      </c>
      <c r="C74" s="176" t="s">
        <v>23</v>
      </c>
      <c r="D74" s="212"/>
      <c r="E74" s="213"/>
      <c r="F74" s="214"/>
      <c r="G74" s="215"/>
      <c r="H74" s="215"/>
      <c r="I74" s="212"/>
      <c r="J74" s="213"/>
      <c r="K74" s="213"/>
      <c r="L74" s="23"/>
      <c r="M74" s="7" t="s">
        <v>118</v>
      </c>
      <c r="N74" s="116"/>
      <c r="O74" s="102"/>
      <c r="Q74" s="115"/>
      <c r="S74" s="162"/>
      <c r="T74" s="102"/>
      <c r="U74" s="102"/>
      <c r="V74" s="102"/>
      <c r="W74" s="102"/>
      <c r="X74" s="102"/>
      <c r="Y74" s="102"/>
      <c r="Z74" s="102"/>
      <c r="AD74" s="103"/>
      <c r="AE74" s="103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</row>
    <row r="75" spans="2:50" ht="25" customHeight="1" x14ac:dyDescent="0.35">
      <c r="B75" s="210"/>
      <c r="C75" s="177" t="s">
        <v>20</v>
      </c>
      <c r="D75" s="216"/>
      <c r="E75" s="217"/>
      <c r="F75" s="218"/>
      <c r="G75" s="219"/>
      <c r="H75" s="219"/>
      <c r="I75" s="216"/>
      <c r="J75" s="217"/>
      <c r="K75" s="217"/>
      <c r="L75" s="24"/>
      <c r="M75" s="8" t="s">
        <v>118</v>
      </c>
      <c r="O75" s="102"/>
      <c r="Q75" s="115"/>
      <c r="S75" s="175"/>
      <c r="T75" s="102"/>
      <c r="U75" s="102"/>
      <c r="V75" s="102"/>
      <c r="W75" s="102"/>
      <c r="X75" s="102"/>
      <c r="Y75" s="102"/>
      <c r="Z75" s="102"/>
      <c r="AD75" s="103"/>
      <c r="AE75" s="103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</row>
    <row r="76" spans="2:50" s="135" customFormat="1" ht="25" customHeight="1" x14ac:dyDescent="0.35">
      <c r="B76" s="210"/>
      <c r="C76" s="177" t="s">
        <v>21</v>
      </c>
      <c r="D76" s="216"/>
      <c r="E76" s="217"/>
      <c r="F76" s="218"/>
      <c r="G76" s="219"/>
      <c r="H76" s="219"/>
      <c r="I76" s="216"/>
      <c r="J76" s="217"/>
      <c r="K76" s="217"/>
      <c r="L76" s="24"/>
      <c r="M76" s="8" t="s">
        <v>118</v>
      </c>
      <c r="N76" s="101"/>
      <c r="O76" s="115"/>
      <c r="P76" s="102"/>
      <c r="Q76" s="162"/>
      <c r="R76" s="101"/>
      <c r="S76" s="102"/>
      <c r="T76" s="102"/>
      <c r="U76" s="115"/>
      <c r="V76" s="115"/>
      <c r="W76" s="115"/>
      <c r="X76" s="115"/>
      <c r="Y76" s="115"/>
      <c r="Z76" s="115"/>
      <c r="AA76" s="145"/>
      <c r="AB76" s="145"/>
      <c r="AC76" s="145"/>
      <c r="AD76" s="145"/>
      <c r="AE76" s="145"/>
      <c r="AF76" s="116"/>
      <c r="AG76" s="116"/>
      <c r="AH76" s="116"/>
      <c r="AI76" s="116"/>
      <c r="AJ76" s="116"/>
    </row>
    <row r="77" spans="2:50" s="135" customFormat="1" ht="25" customHeight="1" thickBot="1" x14ac:dyDescent="0.4">
      <c r="B77" s="211"/>
      <c r="C77" s="178" t="s">
        <v>22</v>
      </c>
      <c r="D77" s="200"/>
      <c r="E77" s="201"/>
      <c r="F77" s="202"/>
      <c r="G77" s="203"/>
      <c r="H77" s="203"/>
      <c r="I77" s="200"/>
      <c r="J77" s="201"/>
      <c r="K77" s="201"/>
      <c r="L77" s="25"/>
      <c r="M77" s="9" t="s">
        <v>118</v>
      </c>
      <c r="N77" s="101"/>
      <c r="O77" s="115"/>
      <c r="P77" s="102" t="s">
        <v>36</v>
      </c>
      <c r="Q77" s="162"/>
      <c r="R77" s="101"/>
      <c r="S77" s="102"/>
      <c r="T77" s="115"/>
      <c r="U77" s="115"/>
      <c r="V77" s="115"/>
      <c r="W77" s="115"/>
      <c r="X77" s="115"/>
      <c r="Y77" s="115"/>
      <c r="Z77" s="115"/>
      <c r="AA77" s="145"/>
      <c r="AB77" s="145"/>
      <c r="AC77" s="145"/>
      <c r="AD77" s="145"/>
      <c r="AE77" s="145"/>
      <c r="AF77" s="116"/>
      <c r="AG77" s="116"/>
      <c r="AH77" s="116"/>
      <c r="AI77" s="116"/>
      <c r="AJ77" s="116"/>
    </row>
    <row r="78" spans="2:50" ht="25" customHeight="1" thickBot="1" x14ac:dyDescent="0.4">
      <c r="B78" s="179" t="s">
        <v>3</v>
      </c>
      <c r="C78" s="180" t="s">
        <v>24</v>
      </c>
      <c r="D78" s="204"/>
      <c r="E78" s="205"/>
      <c r="F78" s="206"/>
      <c r="G78" s="207"/>
      <c r="H78" s="207"/>
      <c r="I78" s="208"/>
      <c r="J78" s="205"/>
      <c r="K78" s="205"/>
      <c r="L78" s="6"/>
      <c r="M78" s="10" t="s">
        <v>118</v>
      </c>
      <c r="O78" s="102"/>
      <c r="P78" s="162"/>
      <c r="Q78" s="181"/>
      <c r="S78" s="102"/>
      <c r="T78" s="115"/>
      <c r="U78" s="102"/>
      <c r="V78" s="102"/>
      <c r="W78" s="102"/>
      <c r="X78" s="102"/>
      <c r="Y78" s="102"/>
      <c r="Z78" s="102"/>
      <c r="AD78" s="103"/>
      <c r="AE78" s="103"/>
      <c r="AF78" s="101"/>
      <c r="AG78" s="101"/>
      <c r="AH78" s="101"/>
      <c r="AI78" s="101"/>
      <c r="AJ78" s="101"/>
    </row>
    <row r="79" spans="2:50" ht="25" customHeight="1" thickBot="1" x14ac:dyDescent="0.4">
      <c r="B79" s="186" t="s">
        <v>47</v>
      </c>
      <c r="C79" s="187"/>
      <c r="D79" s="188"/>
      <c r="E79" s="189"/>
      <c r="F79" s="189"/>
      <c r="G79" s="189"/>
      <c r="H79" s="189"/>
      <c r="I79" s="189"/>
      <c r="J79" s="189"/>
      <c r="K79" s="189"/>
      <c r="L79" s="189"/>
      <c r="M79" s="190"/>
      <c r="O79" s="102"/>
      <c r="Q79" s="102"/>
      <c r="S79" s="102"/>
      <c r="T79" s="162"/>
      <c r="U79" s="102"/>
      <c r="V79" s="102"/>
      <c r="W79" s="102"/>
      <c r="X79" s="102"/>
      <c r="Y79" s="102"/>
      <c r="Z79" s="102"/>
      <c r="AD79" s="103"/>
      <c r="AE79" s="103"/>
      <c r="AF79" s="101"/>
      <c r="AG79" s="101"/>
      <c r="AH79" s="101"/>
      <c r="AI79" s="101"/>
      <c r="AJ79" s="101"/>
    </row>
    <row r="80" spans="2:50" ht="25" customHeight="1" thickBot="1" x14ac:dyDescent="0.4">
      <c r="B80" s="186" t="s">
        <v>254</v>
      </c>
      <c r="C80" s="187"/>
      <c r="D80" s="191"/>
      <c r="E80" s="192"/>
      <c r="F80" s="192"/>
      <c r="G80" s="192"/>
      <c r="H80" s="192"/>
      <c r="I80" s="192"/>
      <c r="J80" s="192"/>
      <c r="K80" s="192"/>
      <c r="L80" s="192"/>
      <c r="M80" s="193"/>
      <c r="O80" s="182"/>
      <c r="Q80" s="102"/>
      <c r="S80" s="102"/>
      <c r="T80" s="162"/>
      <c r="U80" s="102"/>
      <c r="V80" s="102"/>
      <c r="W80" s="102"/>
      <c r="X80" s="102"/>
      <c r="Y80" s="102"/>
      <c r="Z80" s="102"/>
      <c r="AD80" s="103"/>
      <c r="AE80" s="103"/>
      <c r="AF80" s="101"/>
      <c r="AG80" s="101"/>
      <c r="AH80" s="101"/>
      <c r="AI80" s="101"/>
      <c r="AJ80" s="101"/>
    </row>
    <row r="81" spans="2:36" ht="25" customHeight="1" thickBot="1" x14ac:dyDescent="0.4">
      <c r="B81" s="194" t="s">
        <v>46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O81" s="102"/>
      <c r="Q81" s="102"/>
      <c r="S81" s="102"/>
      <c r="T81" s="183"/>
      <c r="U81" s="102"/>
      <c r="V81" s="102"/>
      <c r="W81" s="102"/>
      <c r="X81" s="102"/>
      <c r="Y81" s="102"/>
      <c r="Z81" s="102"/>
      <c r="AD81" s="103"/>
      <c r="AE81" s="103"/>
      <c r="AF81" s="101"/>
      <c r="AG81" s="101"/>
      <c r="AH81" s="101"/>
      <c r="AI81" s="101"/>
      <c r="AJ81" s="101"/>
    </row>
    <row r="82" spans="2:36" ht="25" customHeight="1" thickBot="1" x14ac:dyDescent="0.4">
      <c r="B82" s="197" t="s">
        <v>284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9"/>
      <c r="O82" s="102"/>
      <c r="Q82" s="102"/>
      <c r="S82" s="102"/>
      <c r="T82" s="102"/>
      <c r="U82" s="102"/>
      <c r="V82" s="102"/>
      <c r="W82" s="102"/>
      <c r="X82" s="102"/>
      <c r="Y82" s="102"/>
      <c r="Z82" s="102"/>
      <c r="AD82" s="103"/>
      <c r="AE82" s="103"/>
      <c r="AF82" s="101"/>
      <c r="AG82" s="101"/>
      <c r="AH82" s="101"/>
      <c r="AI82" s="101"/>
      <c r="AJ82" s="101"/>
    </row>
    <row r="83" spans="2:36" ht="25.25" customHeight="1" x14ac:dyDescent="0.35">
      <c r="L83" s="185" t="s">
        <v>36</v>
      </c>
      <c r="M83" s="185"/>
      <c r="O83" s="102"/>
      <c r="Q83" s="102"/>
      <c r="S83" s="102"/>
      <c r="T83" s="102"/>
      <c r="U83" s="102"/>
      <c r="V83" s="102"/>
      <c r="W83" s="102"/>
      <c r="X83" s="102"/>
      <c r="Y83" s="102"/>
      <c r="Z83" s="102"/>
      <c r="AD83" s="103"/>
      <c r="AE83" s="103"/>
      <c r="AF83" s="101"/>
      <c r="AG83" s="101"/>
      <c r="AH83" s="101"/>
      <c r="AI83" s="101"/>
      <c r="AJ83" s="101"/>
    </row>
    <row r="84" spans="2:36" ht="20" customHeight="1" x14ac:dyDescent="0.35">
      <c r="O84" s="102"/>
      <c r="Q84" s="102"/>
      <c r="T84" s="102"/>
      <c r="U84" s="102"/>
      <c r="V84" s="102"/>
      <c r="W84" s="102"/>
      <c r="X84" s="102"/>
      <c r="Y84" s="102"/>
      <c r="Z84" s="102"/>
      <c r="AD84" s="103"/>
      <c r="AE84" s="103"/>
    </row>
    <row r="85" spans="2:36" ht="20" customHeight="1" x14ac:dyDescent="0.35">
      <c r="O85" s="162"/>
      <c r="Q85" s="102"/>
      <c r="T85" s="102"/>
      <c r="U85" s="162"/>
      <c r="V85" s="102"/>
      <c r="W85" s="102"/>
      <c r="X85" s="102"/>
      <c r="Y85" s="102"/>
      <c r="Z85" s="102"/>
      <c r="AD85" s="103"/>
      <c r="AE85" s="103"/>
    </row>
    <row r="86" spans="2:36" s="101" customFormat="1" ht="25.25" customHeight="1" x14ac:dyDescent="0.35">
      <c r="B86" s="99"/>
      <c r="C86" s="99"/>
      <c r="D86" s="99"/>
      <c r="E86" s="99"/>
      <c r="F86" s="99"/>
      <c r="G86" s="100"/>
      <c r="H86" s="100"/>
      <c r="I86" s="100"/>
      <c r="J86" s="100"/>
      <c r="K86" s="100"/>
      <c r="L86" s="100"/>
      <c r="M86" s="100"/>
      <c r="O86" s="102"/>
      <c r="P86" s="102"/>
      <c r="Q86" s="102"/>
      <c r="T86" s="162"/>
      <c r="U86" s="102"/>
      <c r="V86" s="102"/>
      <c r="W86" s="102"/>
      <c r="X86" s="102"/>
      <c r="Y86" s="102"/>
      <c r="Z86" s="102"/>
      <c r="AA86" s="103"/>
      <c r="AB86" s="103"/>
      <c r="AC86" s="103"/>
      <c r="AD86" s="103"/>
      <c r="AE86" s="103"/>
    </row>
    <row r="87" spans="2:36" s="101" customFormat="1" ht="25.25" customHeight="1" x14ac:dyDescent="0.35">
      <c r="B87" s="99"/>
      <c r="C87" s="99"/>
      <c r="D87" s="99"/>
      <c r="E87" s="99"/>
      <c r="F87" s="99"/>
      <c r="G87" s="100"/>
      <c r="H87" s="100"/>
      <c r="I87" s="100"/>
      <c r="J87" s="100"/>
      <c r="K87" s="100"/>
      <c r="L87" s="100"/>
      <c r="M87" s="100"/>
      <c r="O87" s="102"/>
      <c r="P87" s="102"/>
      <c r="T87" s="102"/>
      <c r="U87" s="102"/>
      <c r="V87" s="102"/>
      <c r="W87" s="102"/>
      <c r="X87" s="102"/>
      <c r="Y87" s="102"/>
      <c r="Z87" s="102"/>
      <c r="AA87" s="103"/>
      <c r="AB87" s="103"/>
      <c r="AC87" s="103"/>
    </row>
    <row r="88" spans="2:36" s="101" customFormat="1" ht="15.75" customHeight="1" x14ac:dyDescent="0.35">
      <c r="B88" s="99"/>
      <c r="C88" s="99"/>
      <c r="D88" s="99"/>
      <c r="E88" s="99"/>
      <c r="F88" s="99"/>
      <c r="G88" s="100"/>
      <c r="H88" s="100"/>
      <c r="I88" s="100"/>
      <c r="J88" s="100"/>
      <c r="K88" s="100"/>
      <c r="L88" s="100"/>
      <c r="M88" s="100"/>
      <c r="O88" s="102"/>
      <c r="P88" s="102"/>
      <c r="T88" s="102"/>
      <c r="U88" s="102"/>
      <c r="V88" s="102"/>
      <c r="W88" s="102"/>
      <c r="X88" s="102"/>
      <c r="Y88" s="102"/>
      <c r="Z88" s="102"/>
      <c r="AA88" s="103"/>
      <c r="AB88" s="103"/>
      <c r="AC88" s="103"/>
    </row>
    <row r="89" spans="2:36" s="101" customFormat="1" ht="14.25" customHeight="1" x14ac:dyDescent="0.35">
      <c r="B89" s="99"/>
      <c r="C89" s="99"/>
      <c r="D89" s="99"/>
      <c r="E89" s="99"/>
      <c r="F89" s="99"/>
      <c r="G89" s="100"/>
      <c r="H89" s="100"/>
      <c r="I89" s="100"/>
      <c r="J89" s="100"/>
      <c r="K89" s="100"/>
      <c r="L89" s="100"/>
      <c r="M89" s="100"/>
      <c r="P89" s="102"/>
      <c r="T89" s="102"/>
      <c r="Z89" s="103"/>
      <c r="AA89" s="103"/>
      <c r="AB89" s="103"/>
      <c r="AC89" s="103"/>
    </row>
    <row r="90" spans="2:36" s="101" customFormat="1" ht="23.25" customHeight="1" x14ac:dyDescent="0.35">
      <c r="B90" s="99"/>
      <c r="C90" s="99"/>
      <c r="D90" s="99"/>
      <c r="E90" s="99"/>
      <c r="F90" s="99"/>
      <c r="G90" s="100"/>
      <c r="H90" s="100"/>
      <c r="I90" s="100"/>
      <c r="J90" s="100"/>
      <c r="K90" s="100"/>
      <c r="L90" s="100"/>
      <c r="M90" s="100"/>
      <c r="Z90" s="103"/>
      <c r="AA90" s="103"/>
      <c r="AB90" s="103"/>
      <c r="AC90" s="103"/>
    </row>
    <row r="91" spans="2:36" x14ac:dyDescent="0.35">
      <c r="P91" s="101"/>
      <c r="X91" s="101"/>
      <c r="Y91" s="101"/>
    </row>
    <row r="92" spans="2:36" x14ac:dyDescent="0.35">
      <c r="P92" s="101"/>
      <c r="X92" s="101"/>
      <c r="Y92" s="101"/>
    </row>
    <row r="93" spans="2:36" x14ac:dyDescent="0.35">
      <c r="P93" s="101"/>
      <c r="X93" s="101"/>
      <c r="Y93" s="101"/>
    </row>
    <row r="94" spans="2:36" x14ac:dyDescent="0.35">
      <c r="P94" s="101"/>
      <c r="X94" s="101"/>
      <c r="Y94" s="101"/>
    </row>
    <row r="95" spans="2:36" x14ac:dyDescent="0.35">
      <c r="P95" s="101"/>
      <c r="X95" s="101"/>
      <c r="Y95" s="101"/>
    </row>
    <row r="96" spans="2:36" x14ac:dyDescent="0.35">
      <c r="P96" s="101"/>
      <c r="X96" s="101"/>
      <c r="Y96" s="101"/>
    </row>
    <row r="97" spans="8:29" x14ac:dyDescent="0.35">
      <c r="O97" s="102"/>
      <c r="X97" s="101"/>
      <c r="AC97" s="99"/>
    </row>
    <row r="98" spans="8:29" x14ac:dyDescent="0.35">
      <c r="O98" s="102"/>
      <c r="X98" s="101"/>
      <c r="AC98" s="99"/>
    </row>
    <row r="99" spans="8:29" x14ac:dyDescent="0.35">
      <c r="O99" s="102"/>
      <c r="X99" s="101"/>
      <c r="AC99" s="99"/>
    </row>
    <row r="100" spans="8:29" x14ac:dyDescent="0.35">
      <c r="O100" s="102"/>
      <c r="X100" s="101"/>
      <c r="AC100" s="99"/>
    </row>
    <row r="101" spans="8:29" x14ac:dyDescent="0.35">
      <c r="H101" s="99"/>
      <c r="I101" s="99"/>
      <c r="J101" s="99"/>
      <c r="K101" s="99"/>
      <c r="L101" s="99"/>
      <c r="M101" s="99"/>
      <c r="X101" s="101"/>
      <c r="AC101" s="99"/>
    </row>
    <row r="102" spans="8:29" x14ac:dyDescent="0.35">
      <c r="H102" s="99"/>
      <c r="I102" s="99"/>
      <c r="J102" s="99"/>
      <c r="K102" s="99"/>
      <c r="L102" s="99"/>
      <c r="M102" s="99"/>
      <c r="X102" s="101"/>
      <c r="AC102" s="99"/>
    </row>
    <row r="103" spans="8:29" x14ac:dyDescent="0.35">
      <c r="H103" s="99"/>
      <c r="I103" s="99"/>
      <c r="J103" s="99"/>
      <c r="K103" s="99"/>
      <c r="L103" s="99"/>
      <c r="M103" s="99"/>
      <c r="X103" s="101"/>
      <c r="AC103" s="99"/>
    </row>
    <row r="104" spans="8:29" x14ac:dyDescent="0.35">
      <c r="H104" s="99"/>
      <c r="I104" s="99"/>
      <c r="J104" s="99"/>
      <c r="K104" s="99"/>
      <c r="L104" s="99"/>
      <c r="M104" s="99"/>
      <c r="X104" s="101"/>
      <c r="Y104" s="101"/>
    </row>
    <row r="105" spans="8:29" x14ac:dyDescent="0.35">
      <c r="H105" s="99"/>
      <c r="I105" s="99"/>
      <c r="J105" s="99"/>
      <c r="K105" s="99"/>
      <c r="L105" s="99"/>
      <c r="M105" s="99"/>
      <c r="X105" s="101"/>
      <c r="Y105" s="101"/>
    </row>
    <row r="106" spans="8:29" x14ac:dyDescent="0.35">
      <c r="H106" s="99"/>
      <c r="I106" s="99"/>
      <c r="J106" s="99"/>
      <c r="K106" s="99"/>
      <c r="L106" s="99"/>
      <c r="M106" s="99"/>
      <c r="X106" s="101"/>
      <c r="Y106" s="101"/>
    </row>
    <row r="107" spans="8:29" x14ac:dyDescent="0.35">
      <c r="H107" s="99"/>
      <c r="I107" s="99"/>
      <c r="J107" s="99"/>
      <c r="K107" s="99"/>
      <c r="L107" s="99"/>
      <c r="M107" s="99"/>
      <c r="X107" s="101"/>
      <c r="Y107" s="101"/>
    </row>
    <row r="108" spans="8:29" x14ac:dyDescent="0.35">
      <c r="H108" s="99"/>
      <c r="I108" s="99"/>
      <c r="J108" s="99"/>
      <c r="K108" s="99"/>
      <c r="L108" s="99"/>
      <c r="M108" s="99"/>
      <c r="X108" s="101"/>
      <c r="Y108" s="101"/>
    </row>
    <row r="109" spans="8:29" x14ac:dyDescent="0.35">
      <c r="H109" s="99"/>
      <c r="I109" s="99"/>
      <c r="J109" s="99"/>
      <c r="K109" s="99"/>
      <c r="L109" s="99"/>
      <c r="M109" s="99"/>
      <c r="X109" s="101"/>
      <c r="Y109" s="101"/>
    </row>
    <row r="110" spans="8:29" x14ac:dyDescent="0.35">
      <c r="H110" s="99"/>
      <c r="I110" s="99"/>
      <c r="J110" s="99"/>
      <c r="K110" s="99"/>
      <c r="L110" s="99"/>
      <c r="M110" s="99"/>
      <c r="X110" s="101"/>
      <c r="Y110" s="101"/>
    </row>
    <row r="111" spans="8:29" x14ac:dyDescent="0.35">
      <c r="H111" s="99"/>
      <c r="I111" s="99"/>
      <c r="J111" s="99"/>
      <c r="K111" s="99"/>
      <c r="L111" s="99"/>
      <c r="M111" s="99"/>
      <c r="X111" s="101"/>
      <c r="Y111" s="101"/>
    </row>
    <row r="112" spans="8:29" x14ac:dyDescent="0.35">
      <c r="X112" s="101"/>
      <c r="Y112" s="101"/>
    </row>
    <row r="113" spans="2:52" x14ac:dyDescent="0.35">
      <c r="X113" s="101"/>
      <c r="Y113" s="101"/>
    </row>
    <row r="114" spans="2:52" x14ac:dyDescent="0.35">
      <c r="X114" s="101"/>
      <c r="Y114" s="101"/>
    </row>
    <row r="115" spans="2:52" x14ac:dyDescent="0.35">
      <c r="X115" s="101"/>
      <c r="Y115" s="101"/>
    </row>
    <row r="116" spans="2:52" x14ac:dyDescent="0.35">
      <c r="X116" s="101"/>
      <c r="Y116" s="101"/>
    </row>
    <row r="117" spans="2:52" s="103" customFormat="1" x14ac:dyDescent="0.35">
      <c r="B117" s="99"/>
      <c r="C117" s="99"/>
      <c r="D117" s="99"/>
      <c r="E117" s="99"/>
      <c r="F117" s="99"/>
      <c r="G117" s="100"/>
      <c r="H117" s="100"/>
      <c r="I117" s="100"/>
      <c r="J117" s="100"/>
      <c r="K117" s="100"/>
      <c r="L117" s="100"/>
      <c r="M117" s="100"/>
      <c r="N117" s="101"/>
      <c r="O117" s="101"/>
      <c r="P117" s="102"/>
      <c r="Q117" s="101"/>
      <c r="R117" s="101"/>
      <c r="S117" s="101"/>
      <c r="T117" s="101"/>
      <c r="U117" s="101"/>
      <c r="V117" s="101"/>
      <c r="W117" s="101"/>
      <c r="X117" s="101"/>
      <c r="Y117" s="101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</row>
    <row r="118" spans="2:52" s="103" customFormat="1" x14ac:dyDescent="0.35">
      <c r="B118" s="99"/>
      <c r="C118" s="99"/>
      <c r="D118" s="99"/>
      <c r="E118" s="99"/>
      <c r="F118" s="99"/>
      <c r="G118" s="100"/>
      <c r="H118" s="100"/>
      <c r="I118" s="100"/>
      <c r="J118" s="100"/>
      <c r="K118" s="100"/>
      <c r="L118" s="100"/>
      <c r="M118" s="100"/>
      <c r="N118" s="101"/>
      <c r="O118" s="101"/>
      <c r="P118" s="102"/>
      <c r="Q118" s="101"/>
      <c r="R118" s="101"/>
      <c r="S118" s="101"/>
      <c r="T118" s="101"/>
      <c r="U118" s="101"/>
      <c r="V118" s="101"/>
      <c r="W118" s="101"/>
      <c r="X118" s="101"/>
      <c r="Y118" s="101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</row>
    <row r="119" spans="2:52" s="103" customFormat="1" ht="14" x14ac:dyDescent="0.35">
      <c r="B119" s="99"/>
      <c r="C119" s="99"/>
      <c r="D119" s="99"/>
      <c r="E119" s="99"/>
      <c r="F119" s="99"/>
      <c r="G119" s="100"/>
      <c r="H119" s="184"/>
      <c r="I119" s="184"/>
      <c r="J119" s="184"/>
      <c r="K119" s="184"/>
      <c r="L119" s="184"/>
      <c r="M119" s="99"/>
      <c r="N119" s="101"/>
      <c r="O119" s="101"/>
      <c r="P119" s="102"/>
      <c r="Q119" s="101"/>
      <c r="R119" s="101"/>
      <c r="S119" s="101"/>
      <c r="T119" s="101"/>
      <c r="U119" s="101"/>
      <c r="V119" s="101"/>
      <c r="W119" s="101"/>
      <c r="X119" s="101"/>
      <c r="Y119" s="101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</row>
    <row r="120" spans="2:52" s="103" customFormat="1" x14ac:dyDescent="0.35">
      <c r="B120" s="99"/>
      <c r="C120" s="99"/>
      <c r="D120" s="99"/>
      <c r="E120" s="99"/>
      <c r="F120" s="99"/>
      <c r="G120" s="100"/>
      <c r="H120" s="100"/>
      <c r="I120" s="100"/>
      <c r="J120" s="100"/>
      <c r="K120" s="100"/>
      <c r="L120" s="100"/>
      <c r="M120" s="100"/>
      <c r="N120" s="101"/>
      <c r="O120" s="101"/>
      <c r="P120" s="102"/>
      <c r="Q120" s="101"/>
      <c r="R120" s="101"/>
      <c r="S120" s="101"/>
      <c r="T120" s="101"/>
      <c r="U120" s="101"/>
      <c r="V120" s="101"/>
      <c r="W120" s="101"/>
      <c r="X120" s="101"/>
      <c r="Y120" s="101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</row>
    <row r="121" spans="2:52" s="103" customFormat="1" x14ac:dyDescent="0.35">
      <c r="B121" s="99"/>
      <c r="C121" s="99"/>
      <c r="D121" s="99"/>
      <c r="E121" s="99"/>
      <c r="F121" s="99"/>
      <c r="G121" s="100"/>
      <c r="H121" s="100"/>
      <c r="I121" s="100"/>
      <c r="J121" s="100"/>
      <c r="K121" s="100"/>
      <c r="L121" s="100"/>
      <c r="M121" s="100"/>
      <c r="N121" s="101"/>
      <c r="O121" s="101"/>
      <c r="P121" s="102"/>
      <c r="Q121" s="101"/>
      <c r="R121" s="101"/>
      <c r="S121" s="101"/>
      <c r="T121" s="101"/>
      <c r="U121" s="101"/>
      <c r="V121" s="101"/>
      <c r="W121" s="101"/>
      <c r="X121" s="101"/>
      <c r="Y121" s="101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</row>
    <row r="122" spans="2:52" s="103" customFormat="1" x14ac:dyDescent="0.35">
      <c r="B122" s="99"/>
      <c r="C122" s="99"/>
      <c r="D122" s="99"/>
      <c r="E122" s="99"/>
      <c r="F122" s="99"/>
      <c r="G122" s="100"/>
      <c r="H122" s="100"/>
      <c r="I122" s="100"/>
      <c r="J122" s="100"/>
      <c r="K122" s="100"/>
      <c r="L122" s="100"/>
      <c r="M122" s="100"/>
      <c r="N122" s="101"/>
      <c r="O122" s="101"/>
      <c r="P122" s="102"/>
      <c r="Q122" s="101"/>
      <c r="R122" s="101"/>
      <c r="S122" s="101"/>
      <c r="T122" s="101"/>
      <c r="U122" s="101"/>
      <c r="V122" s="101"/>
      <c r="W122" s="101"/>
      <c r="X122" s="101"/>
      <c r="Y122" s="101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</row>
    <row r="123" spans="2:52" s="103" customFormat="1" x14ac:dyDescent="0.35">
      <c r="B123" s="99"/>
      <c r="C123" s="99"/>
      <c r="D123" s="99"/>
      <c r="E123" s="99"/>
      <c r="F123" s="99"/>
      <c r="G123" s="100"/>
      <c r="H123" s="100"/>
      <c r="I123" s="100"/>
      <c r="J123" s="100"/>
      <c r="K123" s="100"/>
      <c r="L123" s="100"/>
      <c r="M123" s="100"/>
      <c r="N123" s="101"/>
      <c r="O123" s="101"/>
      <c r="P123" s="102"/>
      <c r="Q123" s="101"/>
      <c r="R123" s="101"/>
      <c r="S123" s="101"/>
      <c r="T123" s="101"/>
      <c r="U123" s="101"/>
      <c r="V123" s="101"/>
      <c r="W123" s="101"/>
      <c r="X123" s="101"/>
      <c r="Y123" s="101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</row>
    <row r="124" spans="2:52" s="103" customFormat="1" x14ac:dyDescent="0.35">
      <c r="B124" s="99"/>
      <c r="C124" s="99"/>
      <c r="D124" s="99"/>
      <c r="E124" s="99"/>
      <c r="F124" s="99"/>
      <c r="G124" s="100"/>
      <c r="H124" s="100"/>
      <c r="I124" s="100"/>
      <c r="J124" s="100"/>
      <c r="K124" s="100"/>
      <c r="L124" s="100"/>
      <c r="M124" s="100"/>
      <c r="N124" s="101"/>
      <c r="O124" s="101"/>
      <c r="P124" s="102"/>
      <c r="Q124" s="101"/>
      <c r="R124" s="101"/>
      <c r="S124" s="101"/>
      <c r="T124" s="101"/>
      <c r="U124" s="101"/>
      <c r="V124" s="101"/>
      <c r="W124" s="101"/>
      <c r="X124" s="101"/>
      <c r="Y124" s="101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</row>
    <row r="125" spans="2:52" s="103" customFormat="1" x14ac:dyDescent="0.35">
      <c r="B125" s="99"/>
      <c r="C125" s="99"/>
      <c r="D125" s="99"/>
      <c r="E125" s="99"/>
      <c r="F125" s="99"/>
      <c r="G125" s="100"/>
      <c r="H125" s="100"/>
      <c r="I125" s="100"/>
      <c r="J125" s="100"/>
      <c r="K125" s="100"/>
      <c r="L125" s="100"/>
      <c r="M125" s="100"/>
      <c r="N125" s="101"/>
      <c r="O125" s="101"/>
      <c r="P125" s="102"/>
      <c r="Q125" s="101"/>
      <c r="R125" s="101"/>
      <c r="S125" s="101"/>
      <c r="T125" s="101"/>
      <c r="U125" s="101"/>
      <c r="V125" s="101"/>
      <c r="W125" s="101"/>
      <c r="X125" s="101"/>
      <c r="Y125" s="101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</row>
    <row r="126" spans="2:52" s="103" customFormat="1" x14ac:dyDescent="0.35">
      <c r="B126" s="99"/>
      <c r="C126" s="99"/>
      <c r="D126" s="99"/>
      <c r="E126" s="99"/>
      <c r="F126" s="99"/>
      <c r="G126" s="100"/>
      <c r="H126" s="100"/>
      <c r="I126" s="100"/>
      <c r="J126" s="100"/>
      <c r="K126" s="100"/>
      <c r="L126" s="100"/>
      <c r="M126" s="100"/>
      <c r="N126" s="101"/>
      <c r="O126" s="101"/>
      <c r="P126" s="102"/>
      <c r="Q126" s="101"/>
      <c r="R126" s="101"/>
      <c r="S126" s="101"/>
      <c r="T126" s="101"/>
      <c r="U126" s="101"/>
      <c r="V126" s="101"/>
      <c r="W126" s="101"/>
      <c r="X126" s="101"/>
      <c r="Y126" s="101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</row>
    <row r="127" spans="2:52" s="103" customFormat="1" x14ac:dyDescent="0.35">
      <c r="B127" s="99"/>
      <c r="C127" s="99"/>
      <c r="D127" s="99"/>
      <c r="E127" s="99"/>
      <c r="F127" s="99"/>
      <c r="G127" s="100"/>
      <c r="H127" s="100"/>
      <c r="I127" s="100"/>
      <c r="J127" s="100"/>
      <c r="K127" s="100"/>
      <c r="L127" s="100"/>
      <c r="M127" s="100"/>
      <c r="N127" s="101"/>
      <c r="O127" s="101"/>
      <c r="P127" s="102"/>
      <c r="Q127" s="101"/>
      <c r="R127" s="101"/>
      <c r="S127" s="101"/>
      <c r="T127" s="101"/>
      <c r="U127" s="101"/>
      <c r="V127" s="101"/>
      <c r="W127" s="101"/>
      <c r="X127" s="101"/>
      <c r="Y127" s="101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</row>
    <row r="128" spans="2:52" s="103" customFormat="1" x14ac:dyDescent="0.35">
      <c r="B128" s="99"/>
      <c r="C128" s="99"/>
      <c r="D128" s="99"/>
      <c r="E128" s="99"/>
      <c r="F128" s="99"/>
      <c r="G128" s="100"/>
      <c r="H128" s="100"/>
      <c r="I128" s="100"/>
      <c r="J128" s="100"/>
      <c r="K128" s="100"/>
      <c r="L128" s="100"/>
      <c r="M128" s="100"/>
      <c r="N128" s="101"/>
      <c r="O128" s="101"/>
      <c r="P128" s="102"/>
      <c r="Q128" s="101"/>
      <c r="R128" s="101"/>
      <c r="S128" s="101"/>
      <c r="T128" s="101"/>
      <c r="U128" s="101"/>
      <c r="V128" s="101"/>
      <c r="W128" s="101"/>
      <c r="X128" s="101"/>
      <c r="Y128" s="101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</row>
    <row r="129" spans="2:52" s="103" customFormat="1" x14ac:dyDescent="0.35">
      <c r="B129" s="99"/>
      <c r="C129" s="99"/>
      <c r="D129" s="99"/>
      <c r="E129" s="99"/>
      <c r="F129" s="99"/>
      <c r="G129" s="100"/>
      <c r="H129" s="100"/>
      <c r="I129" s="100"/>
      <c r="J129" s="100"/>
      <c r="K129" s="100"/>
      <c r="L129" s="100"/>
      <c r="M129" s="100"/>
      <c r="N129" s="101"/>
      <c r="O129" s="101"/>
      <c r="P129" s="102"/>
      <c r="Q129" s="101"/>
      <c r="R129" s="101"/>
      <c r="S129" s="101"/>
      <c r="T129" s="101"/>
      <c r="U129" s="101"/>
      <c r="V129" s="101"/>
      <c r="W129" s="101"/>
      <c r="X129" s="101"/>
      <c r="Y129" s="101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</row>
    <row r="130" spans="2:52" s="103" customFormat="1" x14ac:dyDescent="0.35">
      <c r="B130" s="99"/>
      <c r="C130" s="99"/>
      <c r="D130" s="99"/>
      <c r="E130" s="99"/>
      <c r="F130" s="99"/>
      <c r="G130" s="100"/>
      <c r="H130" s="100"/>
      <c r="I130" s="100"/>
      <c r="J130" s="100"/>
      <c r="K130" s="100"/>
      <c r="L130" s="100"/>
      <c r="M130" s="100"/>
      <c r="N130" s="101"/>
      <c r="O130" s="101"/>
      <c r="P130" s="102"/>
      <c r="Q130" s="101"/>
      <c r="R130" s="101"/>
      <c r="S130" s="101"/>
      <c r="T130" s="101"/>
      <c r="U130" s="101"/>
      <c r="V130" s="101"/>
      <c r="W130" s="101"/>
      <c r="X130" s="101"/>
      <c r="Y130" s="101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</row>
    <row r="134" spans="2:52" ht="14" x14ac:dyDescent="0.35">
      <c r="G134" s="184"/>
    </row>
    <row r="137" spans="2:52" ht="14" x14ac:dyDescent="0.35">
      <c r="C137" s="135"/>
      <c r="D137" s="135"/>
      <c r="E137" s="135"/>
      <c r="F137" s="135"/>
    </row>
    <row r="143" spans="2:52" s="101" customFormat="1" x14ac:dyDescent="0.35">
      <c r="B143" s="99"/>
      <c r="C143" s="99"/>
      <c r="D143" s="99"/>
      <c r="E143" s="99"/>
      <c r="F143" s="99"/>
      <c r="G143" s="100"/>
      <c r="H143" s="100"/>
      <c r="I143" s="100"/>
      <c r="J143" s="100"/>
      <c r="K143" s="100"/>
      <c r="L143" s="100"/>
      <c r="M143" s="100"/>
      <c r="P143" s="102"/>
      <c r="X143" s="103"/>
      <c r="Y143" s="103"/>
      <c r="Z143" s="103"/>
      <c r="AA143" s="103"/>
      <c r="AB143" s="103"/>
      <c r="AC143" s="103"/>
    </row>
  </sheetData>
  <sheetProtection algorithmName="SHA-512" hashValue="aycl9TwNMaRXJLDD2iGg3fD79NEBsZBQwdPase4TMDh2HBs3cj1coppeW/tVpqRZD9kswxTAOxWImWctz84QhQ==" saltValue="rZ4yTgKOUqY+B4lEQ2LYAw==" spinCount="100000" sheet="1" selectLockedCells="1"/>
  <mergeCells count="132">
    <mergeCell ref="D2:I2"/>
    <mergeCell ref="J2:K2"/>
    <mergeCell ref="L2:M2"/>
    <mergeCell ref="D3:I3"/>
    <mergeCell ref="J3:K3"/>
    <mergeCell ref="L3:M3"/>
    <mergeCell ref="B6:C6"/>
    <mergeCell ref="J6:M6"/>
    <mergeCell ref="B7:M7"/>
    <mergeCell ref="C8:D8"/>
    <mergeCell ref="F8:G8"/>
    <mergeCell ref="H8:I8"/>
    <mergeCell ref="J8:M8"/>
    <mergeCell ref="B4:C4"/>
    <mergeCell ref="D4:I4"/>
    <mergeCell ref="J4:K4"/>
    <mergeCell ref="L4:M4"/>
    <mergeCell ref="B5:C5"/>
    <mergeCell ref="D5:I5"/>
    <mergeCell ref="J5:M5"/>
    <mergeCell ref="D11:G11"/>
    <mergeCell ref="H11:M24"/>
    <mergeCell ref="D12:G12"/>
    <mergeCell ref="B13:C14"/>
    <mergeCell ref="B15:C15"/>
    <mergeCell ref="D15:G15"/>
    <mergeCell ref="B16:C16"/>
    <mergeCell ref="B19:G24"/>
    <mergeCell ref="C9:D9"/>
    <mergeCell ref="F9:G9"/>
    <mergeCell ref="I9:J9"/>
    <mergeCell ref="L9:M9"/>
    <mergeCell ref="B10:G10"/>
    <mergeCell ref="H10:M10"/>
    <mergeCell ref="B31:C31"/>
    <mergeCell ref="E31:F31"/>
    <mergeCell ref="B32:C32"/>
    <mergeCell ref="E32:F32"/>
    <mergeCell ref="B33:C33"/>
    <mergeCell ref="E33:F33"/>
    <mergeCell ref="B25:G25"/>
    <mergeCell ref="H25:M25"/>
    <mergeCell ref="B26:C27"/>
    <mergeCell ref="H26:M37"/>
    <mergeCell ref="B28:C28"/>
    <mergeCell ref="E28:F28"/>
    <mergeCell ref="B29:C29"/>
    <mergeCell ref="E29:F29"/>
    <mergeCell ref="B30:C30"/>
    <mergeCell ref="E30:F30"/>
    <mergeCell ref="H38:M38"/>
    <mergeCell ref="B39:C39"/>
    <mergeCell ref="F39:G39"/>
    <mergeCell ref="H39:M50"/>
    <mergeCell ref="B40:C40"/>
    <mergeCell ref="F40:G40"/>
    <mergeCell ref="B41:C41"/>
    <mergeCell ref="B34:C34"/>
    <mergeCell ref="E34:F34"/>
    <mergeCell ref="B35:C35"/>
    <mergeCell ref="E35:F35"/>
    <mergeCell ref="B36:C36"/>
    <mergeCell ref="E36:F36"/>
    <mergeCell ref="F41:G41"/>
    <mergeCell ref="B46:D46"/>
    <mergeCell ref="E46:G46"/>
    <mergeCell ref="F47:G47"/>
    <mergeCell ref="B48:G50"/>
    <mergeCell ref="B51:G51"/>
    <mergeCell ref="B37:D37"/>
    <mergeCell ref="E37:G37"/>
    <mergeCell ref="B38:G38"/>
    <mergeCell ref="H51:M51"/>
    <mergeCell ref="B52:C53"/>
    <mergeCell ref="H52:M63"/>
    <mergeCell ref="B54:C54"/>
    <mergeCell ref="E54:F54"/>
    <mergeCell ref="F56:F58"/>
    <mergeCell ref="G56:G58"/>
    <mergeCell ref="B60:D60"/>
    <mergeCell ref="B61:D61"/>
    <mergeCell ref="B62:D62"/>
    <mergeCell ref="B63:G63"/>
    <mergeCell ref="B64:M64"/>
    <mergeCell ref="B65:C66"/>
    <mergeCell ref="D65:D66"/>
    <mergeCell ref="E65:F66"/>
    <mergeCell ref="G65:G66"/>
    <mergeCell ref="H65:I66"/>
    <mergeCell ref="J65:J66"/>
    <mergeCell ref="K65:L66"/>
    <mergeCell ref="M65:M66"/>
    <mergeCell ref="I70:I71"/>
    <mergeCell ref="K70:K71"/>
    <mergeCell ref="L70:L71"/>
    <mergeCell ref="B72:M72"/>
    <mergeCell ref="D73:E73"/>
    <mergeCell ref="F73:I73"/>
    <mergeCell ref="J73:K73"/>
    <mergeCell ref="B67:C68"/>
    <mergeCell ref="D67:I68"/>
    <mergeCell ref="J67:L68"/>
    <mergeCell ref="M67:M68"/>
    <mergeCell ref="B69:M69"/>
    <mergeCell ref="B70:B71"/>
    <mergeCell ref="C70:C71"/>
    <mergeCell ref="E70:E71"/>
    <mergeCell ref="F70:F71"/>
    <mergeCell ref="H70:H71"/>
    <mergeCell ref="L83:M83"/>
    <mergeCell ref="B79:C79"/>
    <mergeCell ref="D79:M79"/>
    <mergeCell ref="B80:C80"/>
    <mergeCell ref="D80:M80"/>
    <mergeCell ref="B81:M81"/>
    <mergeCell ref="B82:M82"/>
    <mergeCell ref="D77:E77"/>
    <mergeCell ref="F77:I77"/>
    <mergeCell ref="J77:K77"/>
    <mergeCell ref="D78:E78"/>
    <mergeCell ref="F78:I78"/>
    <mergeCell ref="J78:K78"/>
    <mergeCell ref="B74:B77"/>
    <mergeCell ref="D74:E74"/>
    <mergeCell ref="F74:I74"/>
    <mergeCell ref="J74:K74"/>
    <mergeCell ref="D75:E75"/>
    <mergeCell ref="F75:I75"/>
    <mergeCell ref="J75:K75"/>
    <mergeCell ref="D76:E76"/>
    <mergeCell ref="F76:I76"/>
    <mergeCell ref="J76:K76"/>
  </mergeCells>
  <conditionalFormatting sqref="M74:M78">
    <cfRule type="containsText" dxfId="13" priority="5" operator="containsText" text="Interim Appr">
      <formula>NOT(ISERROR(SEARCH("Interim Appr",M74)))</formula>
    </cfRule>
    <cfRule type="containsText" dxfId="12" priority="6" operator="containsText" text="Rejected">
      <formula>NOT(ISERROR(SEARCH("Rejected",M74)))</formula>
    </cfRule>
    <cfRule type="containsText" dxfId="11" priority="7" operator="containsText" text="Approved">
      <formula>NOT(ISERROR(SEARCH("Approved",M74)))</formula>
    </cfRule>
  </conditionalFormatting>
  <conditionalFormatting sqref="E62">
    <cfRule type="cellIs" dxfId="10" priority="4" operator="greaterThanOrEqual">
      <formula>45000</formula>
    </cfRule>
  </conditionalFormatting>
  <conditionalFormatting sqref="G34">
    <cfRule type="cellIs" dxfId="9" priority="1" operator="equal">
      <formula>FALSE</formula>
    </cfRule>
    <cfRule type="expression" dxfId="8" priority="3">
      <formula>AND($D$30="HAND TOTE",$G$34&gt;35.001)</formula>
    </cfRule>
  </conditionalFormatting>
  <conditionalFormatting sqref="G34">
    <cfRule type="expression" dxfId="7" priority="2">
      <formula>AND($D$30="HAND TOTE",$G$34&gt;35.001)</formula>
    </cfRule>
  </conditionalFormatting>
  <dataValidations count="23">
    <dataValidation type="list" operator="greaterThan" allowBlank="1" showInputMessage="1" showErrorMessage="1" sqref="D47" xr:uid="{6CB520AF-FA58-47C7-8A87-27022A261995}">
      <formula1>$P$5:$P$7</formula1>
    </dataValidation>
    <dataValidation type="list" allowBlank="1" showInputMessage="1" showErrorMessage="1" sqref="M74:M78" xr:uid="{80D6E87E-80EA-4999-B650-373BEEB51C73}">
      <formula1>$Q$50:$Q$53</formula1>
    </dataValidation>
    <dataValidation type="list" allowBlank="1" showInputMessage="1" showErrorMessage="1" sqref="G59" xr:uid="{1FE1CD2A-236B-449F-ADFE-5F84930602A6}">
      <formula1>$P$41:$P$52</formula1>
    </dataValidation>
    <dataValidation type="list" allowBlank="1" showInputMessage="1" showErrorMessage="1" sqref="D28" xr:uid="{D866BF28-E5B8-47FF-AB24-0B69CF73C74A}">
      <formula1>$R$13:$R$15</formula1>
    </dataValidation>
    <dataValidation type="list" allowBlank="1" showInputMessage="1" showErrorMessage="1" sqref="D47" xr:uid="{35E5EF3F-03F8-4810-8898-9DF0CE1BA160}">
      <formula1>$R$9:$R$11</formula1>
    </dataValidation>
    <dataValidation type="date" operator="greaterThan" allowBlank="1" showInputMessage="1" showErrorMessage="1" sqref="L74:L78" xr:uid="{93F4931C-E46C-496C-BBDB-46D79A985ECB}">
      <formula1>41640</formula1>
    </dataValidation>
    <dataValidation type="decimal" allowBlank="1" showInputMessage="1" showErrorMessage="1" sqref="D53:F53 E61 C55 D14:F14 D27:F27" xr:uid="{B8E469DF-3C2F-4CBB-83F1-E8F709A2AC74}">
      <formula1>0</formula1>
      <formula2>1000000</formula2>
    </dataValidation>
    <dataValidation type="date" operator="greaterThan" showInputMessage="1" showErrorMessage="1" sqref="B6" xr:uid="{4703BD72-85B4-4C60-9219-F1BA2AC69BDC}">
      <formula1>41640</formula1>
    </dataValidation>
    <dataValidation type="decimal" operator="greaterThanOrEqual" allowBlank="1" showInputMessage="1" showErrorMessage="1" sqref="L2:M3" xr:uid="{36871E56-DB31-4BE6-91AB-DBE7B797FF98}">
      <formula1>0</formula1>
    </dataValidation>
    <dataValidation type="list" allowBlank="1" showInputMessage="1" showErrorMessage="1" sqref="C56:C58" xr:uid="{45114452-8365-4E74-9BC9-F2B448C207CC}">
      <formula1>$Q$42:$Q$48</formula1>
    </dataValidation>
    <dataValidation type="list" allowBlank="1" showInputMessage="1" showErrorMessage="1" sqref="G28" xr:uid="{2512877A-0497-4F68-A104-65E1D8FDCC4B}">
      <formula1>$R$18:$R$20</formula1>
    </dataValidation>
    <dataValidation type="list" allowBlank="1" showInputMessage="1" showErrorMessage="1" sqref="G42:G44" xr:uid="{231CCB1E-CDAB-4E19-A23C-F3BB55332E7C}">
      <formula1>$Q$18:$Q$21</formula1>
    </dataValidation>
    <dataValidation type="list" allowBlank="1" showInputMessage="1" showErrorMessage="1" sqref="E55 G16" xr:uid="{29F5B179-3BD4-4E05-8497-DD1F4FB1F657}">
      <formula1>$Q$5:$Q$7</formula1>
    </dataValidation>
    <dataValidation type="list" allowBlank="1" showInputMessage="1" showErrorMessage="1" sqref="G27 G14 G53" xr:uid="{D0B0194C-A4FA-45AD-8C23-27CC02015432}">
      <formula1>$R$5:$R$7</formula1>
    </dataValidation>
    <dataValidation type="list" allowBlank="1" showInputMessage="1" showErrorMessage="1" sqref="C59 E59 C61 D16:D18 M67:M68" xr:uid="{9DB86C53-AB0D-433C-94A1-1DE596AE9C03}">
      <formula1>$P$5:$P$7</formula1>
    </dataValidation>
    <dataValidation type="list" allowBlank="1" showInputMessage="1" showErrorMessage="1" sqref="D29" xr:uid="{D8D3F888-4AB1-4A9F-B6A7-8E24DAC8088E}">
      <formula1>$R$42:$R$50</formula1>
    </dataValidation>
    <dataValidation type="list" allowBlank="1" showInputMessage="1" showErrorMessage="1" sqref="D30" xr:uid="{5BE7D3AF-683D-4643-BEE7-2BA68AC892C9}">
      <formula1>$R$25:$R$35</formula1>
    </dataValidation>
    <dataValidation type="list" allowBlank="1" showInputMessage="1" showErrorMessage="1" sqref="D31" xr:uid="{8B8CCD01-7996-4CE5-89EB-22F11633B32D}">
      <formula1>$Q$25:$Q$39</formula1>
    </dataValidation>
    <dataValidation type="list" allowBlank="1" showInputMessage="1" showErrorMessage="1" sqref="C42:C44" xr:uid="{CB4FEA4A-76E6-4F07-9AD4-9456CFAE7F45}">
      <formula1>$P$25:$P$39</formula1>
    </dataValidation>
    <dataValidation type="list" allowBlank="1" showInputMessage="1" showErrorMessage="1" sqref="D39:D41" xr:uid="{1CADA2E0-B24E-446A-AC26-CCFCC897D8DC}">
      <formula1>$Q$9:$Q$16</formula1>
    </dataValidation>
    <dataValidation type="list" allowBlank="1" showInputMessage="1" showErrorMessage="1" sqref="F47:G47" xr:uid="{B34FF5F3-E6C0-443A-8D79-C0273BE8D82E}">
      <formula1>$R$18:$R$21</formula1>
    </dataValidation>
    <dataValidation type="list" allowBlank="1" showInputMessage="1" showErrorMessage="1" sqref="G31" xr:uid="{D3325E40-1025-4E01-A3C9-9585F0AEAEFD}">
      <formula1>$P$9:$P$21</formula1>
    </dataValidation>
    <dataValidation type="list" allowBlank="1" showInputMessage="1" showErrorMessage="1" sqref="D6:I6" xr:uid="{233D23C7-373F-4CF4-9F7E-45BF2C99FB94}">
      <formula1>$S$5:$S$12</formula1>
    </dataValidation>
  </dataValidations>
  <hyperlinks>
    <hyperlink ref="L9" r:id="rId1" display="johnny.supplier@automotivesystems.com" xr:uid="{91B90105-FFCE-41D5-884D-E37CEA0150E6}"/>
  </hyperlinks>
  <printOptions horizontalCentered="1"/>
  <pageMargins left="0.1" right="0.1" top="0.5" bottom="0.5" header="0" footer="0"/>
  <pageSetup paperSize="9" scale="34" orientation="portrait" r:id="rId2"/>
  <headerFooter alignWithMargins="0"/>
  <rowBreaks count="1" manualBreakCount="1">
    <brk id="87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6203-7C42-475E-A41E-BE631052D73D}">
  <sheetPr>
    <tabColor rgb="FFFFFF00"/>
    <pageSetUpPr fitToPage="1"/>
  </sheetPr>
  <dimension ref="B1:AZ143"/>
  <sheetViews>
    <sheetView showGridLines="0" zoomScale="70" zoomScaleNormal="70" zoomScalePageLayoutView="30" workbookViewId="0">
      <selection activeCell="E6" sqref="E6"/>
    </sheetView>
  </sheetViews>
  <sheetFormatPr defaultColWidth="7.07421875" defaultRowHeight="12.5" x14ac:dyDescent="0.35"/>
  <cols>
    <col min="1" max="1" width="1.61328125" style="99" customWidth="1"/>
    <col min="2" max="2" width="20.921875" style="99" customWidth="1"/>
    <col min="3" max="3" width="19.84375" style="99" customWidth="1"/>
    <col min="4" max="4" width="27.3828125" style="99" bestFit="1" customWidth="1"/>
    <col min="5" max="5" width="19.23046875" style="99" customWidth="1"/>
    <col min="6" max="6" width="28.84375" style="99" customWidth="1"/>
    <col min="7" max="7" width="16.15234375" style="100" customWidth="1"/>
    <col min="8" max="8" width="20.61328125" style="100" bestFit="1" customWidth="1"/>
    <col min="9" max="9" width="17.69140625" style="100" customWidth="1"/>
    <col min="10" max="10" width="21.4609375" style="100" bestFit="1" customWidth="1"/>
    <col min="11" max="11" width="20.15234375" style="100" customWidth="1"/>
    <col min="12" max="12" width="21.4609375" style="100" customWidth="1"/>
    <col min="13" max="13" width="18" style="100" customWidth="1"/>
    <col min="14" max="14" width="2.07421875" style="101" customWidth="1"/>
    <col min="15" max="15" width="5.84375" style="101" hidden="1" customWidth="1"/>
    <col min="16" max="16" width="19.4609375" style="102" hidden="1" customWidth="1"/>
    <col min="17" max="17" width="19.921875" style="101" hidden="1" customWidth="1"/>
    <col min="18" max="18" width="25.3828125" style="101" hidden="1" customWidth="1"/>
    <col min="19" max="19" width="23.61328125" style="101" hidden="1" customWidth="1"/>
    <col min="20" max="20" width="10.4609375" style="101" customWidth="1"/>
    <col min="21" max="21" width="10.84375" style="101" customWidth="1"/>
    <col min="22" max="23" width="14.3828125" style="101" bestFit="1" customWidth="1"/>
    <col min="24" max="27" width="14.3828125" style="103" bestFit="1" customWidth="1"/>
    <col min="28" max="28" width="9.3828125" style="103" customWidth="1"/>
    <col min="29" max="29" width="7.07421875" style="103"/>
    <col min="30" max="16384" width="7.07421875" style="99"/>
  </cols>
  <sheetData>
    <row r="1" spans="2:52" ht="13" thickBot="1" x14ac:dyDescent="0.4"/>
    <row r="2" spans="2:52" s="108" customFormat="1" ht="25.25" customHeight="1" thickBot="1" x14ac:dyDescent="0.4">
      <c r="B2" s="104"/>
      <c r="C2" s="105"/>
      <c r="D2" s="366" t="s">
        <v>60</v>
      </c>
      <c r="E2" s="366"/>
      <c r="F2" s="366"/>
      <c r="G2" s="366"/>
      <c r="H2" s="366"/>
      <c r="I2" s="367"/>
      <c r="J2" s="362" t="s">
        <v>58</v>
      </c>
      <c r="K2" s="363"/>
      <c r="L2" s="368">
        <v>0</v>
      </c>
      <c r="M2" s="369"/>
      <c r="N2" s="106"/>
      <c r="O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9"/>
      <c r="AD2" s="109"/>
      <c r="AE2" s="109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</row>
    <row r="3" spans="2:52" s="108" customFormat="1" ht="25.25" customHeight="1" thickBot="1" x14ac:dyDescent="0.4">
      <c r="B3" s="110"/>
      <c r="C3" s="111"/>
      <c r="D3" s="370" t="s">
        <v>286</v>
      </c>
      <c r="E3" s="370"/>
      <c r="F3" s="370"/>
      <c r="G3" s="370"/>
      <c r="H3" s="370"/>
      <c r="I3" s="371"/>
      <c r="J3" s="362" t="s">
        <v>59</v>
      </c>
      <c r="K3" s="363"/>
      <c r="L3" s="372" t="e">
        <f>M65/G54</f>
        <v>#DIV/0!</v>
      </c>
      <c r="M3" s="373"/>
      <c r="N3" s="106"/>
      <c r="O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9"/>
      <c r="AD3" s="109"/>
      <c r="AE3" s="109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</row>
    <row r="4" spans="2:52" ht="25.25" customHeight="1" thickBot="1" x14ac:dyDescent="0.4">
      <c r="B4" s="358" t="s">
        <v>280</v>
      </c>
      <c r="C4" s="359"/>
      <c r="D4" s="360" t="s">
        <v>16</v>
      </c>
      <c r="E4" s="360"/>
      <c r="F4" s="360"/>
      <c r="G4" s="360"/>
      <c r="H4" s="360"/>
      <c r="I4" s="361"/>
      <c r="J4" s="362" t="s">
        <v>260</v>
      </c>
      <c r="K4" s="363"/>
      <c r="L4" s="364" t="e">
        <f>L2+L3</f>
        <v>#DIV/0!</v>
      </c>
      <c r="M4" s="365"/>
      <c r="O4" s="102"/>
      <c r="Q4" s="102"/>
      <c r="R4" s="102"/>
      <c r="S4" s="102"/>
      <c r="T4" s="102"/>
      <c r="U4" s="102"/>
      <c r="W4" s="112"/>
      <c r="X4" s="112"/>
      <c r="Y4" s="112"/>
      <c r="Z4" s="112"/>
      <c r="AA4" s="112"/>
      <c r="AB4" s="107"/>
      <c r="AD4" s="103"/>
      <c r="AE4" s="103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2:52" ht="25.25" customHeight="1" thickBot="1" x14ac:dyDescent="0.4">
      <c r="B5" s="255" t="s">
        <v>61</v>
      </c>
      <c r="C5" s="256"/>
      <c r="D5" s="309" t="s">
        <v>111</v>
      </c>
      <c r="E5" s="309"/>
      <c r="F5" s="309"/>
      <c r="G5" s="309"/>
      <c r="H5" s="309"/>
      <c r="I5" s="309"/>
      <c r="J5" s="309" t="s">
        <v>125</v>
      </c>
      <c r="K5" s="309"/>
      <c r="L5" s="309"/>
      <c r="M5" s="310"/>
      <c r="O5" s="102"/>
      <c r="P5" s="113" t="s">
        <v>118</v>
      </c>
      <c r="Q5" s="113" t="s">
        <v>118</v>
      </c>
      <c r="R5" s="113" t="s">
        <v>118</v>
      </c>
      <c r="S5" s="114" t="s">
        <v>117</v>
      </c>
      <c r="T5" s="115"/>
      <c r="U5" s="115"/>
      <c r="V5" s="116"/>
      <c r="W5" s="112"/>
      <c r="X5" s="112"/>
      <c r="Y5" s="112"/>
      <c r="Z5" s="112"/>
      <c r="AA5" s="112"/>
      <c r="AB5" s="112"/>
      <c r="AD5" s="103"/>
      <c r="AE5" s="103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2:52" ht="25" customHeight="1" x14ac:dyDescent="0.35">
      <c r="B6" s="346"/>
      <c r="C6" s="347"/>
      <c r="D6" s="13" t="s">
        <v>117</v>
      </c>
      <c r="E6" s="13" t="s">
        <v>117</v>
      </c>
      <c r="F6" s="13" t="s">
        <v>117</v>
      </c>
      <c r="G6" s="13" t="s">
        <v>117</v>
      </c>
      <c r="H6" s="13" t="s">
        <v>117</v>
      </c>
      <c r="I6" s="13" t="s">
        <v>117</v>
      </c>
      <c r="J6" s="374" t="s">
        <v>56</v>
      </c>
      <c r="K6" s="375"/>
      <c r="L6" s="375"/>
      <c r="M6" s="376"/>
      <c r="O6" s="102"/>
      <c r="P6" s="115" t="s">
        <v>5</v>
      </c>
      <c r="Q6" s="115" t="s">
        <v>25</v>
      </c>
      <c r="R6" s="115" t="s">
        <v>166</v>
      </c>
      <c r="S6" s="117" t="s">
        <v>112</v>
      </c>
      <c r="T6" s="115"/>
      <c r="U6" s="115"/>
      <c r="V6" s="116"/>
      <c r="W6" s="112"/>
      <c r="X6" s="112"/>
      <c r="Y6" s="112"/>
      <c r="Z6" s="112"/>
      <c r="AA6" s="112"/>
      <c r="AB6" s="112"/>
      <c r="AD6" s="103"/>
      <c r="AE6" s="103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</row>
    <row r="7" spans="2:52" ht="25.25" customHeight="1" x14ac:dyDescent="0.35">
      <c r="B7" s="351" t="s">
        <v>212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  <c r="O7" s="102"/>
      <c r="P7" s="115" t="s">
        <v>4</v>
      </c>
      <c r="Q7" s="115" t="s">
        <v>184</v>
      </c>
      <c r="R7" s="115" t="s">
        <v>167</v>
      </c>
      <c r="S7" s="117" t="s">
        <v>113</v>
      </c>
      <c r="T7" s="115"/>
      <c r="U7" s="115"/>
      <c r="V7" s="116"/>
      <c r="W7" s="112"/>
      <c r="X7" s="112"/>
      <c r="Y7" s="112"/>
      <c r="Z7" s="112"/>
      <c r="AA7" s="112"/>
      <c r="AB7" s="112"/>
      <c r="AD7" s="103"/>
      <c r="AE7" s="103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</row>
    <row r="8" spans="2:52" ht="25" customHeight="1" x14ac:dyDescent="0.35">
      <c r="B8" s="118" t="s">
        <v>143</v>
      </c>
      <c r="C8" s="342" t="s">
        <v>36</v>
      </c>
      <c r="D8" s="342"/>
      <c r="E8" s="119" t="s">
        <v>144</v>
      </c>
      <c r="F8" s="354" t="s">
        <v>36</v>
      </c>
      <c r="G8" s="355"/>
      <c r="H8" s="318" t="s">
        <v>149</v>
      </c>
      <c r="I8" s="280"/>
      <c r="J8" s="356" t="s">
        <v>36</v>
      </c>
      <c r="K8" s="219"/>
      <c r="L8" s="219"/>
      <c r="M8" s="357"/>
      <c r="O8" s="102"/>
      <c r="P8" s="115"/>
      <c r="Q8" s="115"/>
      <c r="R8" s="115"/>
      <c r="S8" s="117" t="s">
        <v>287</v>
      </c>
      <c r="T8" s="115"/>
      <c r="U8" s="115"/>
      <c r="V8" s="116"/>
      <c r="W8" s="112"/>
      <c r="X8" s="112"/>
      <c r="Y8" s="112"/>
      <c r="Z8" s="112"/>
      <c r="AA8" s="112"/>
      <c r="AB8" s="112"/>
      <c r="AD8" s="103"/>
      <c r="AE8" s="103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</row>
    <row r="9" spans="2:52" ht="25" customHeight="1" x14ac:dyDescent="0.35">
      <c r="B9" s="120" t="s">
        <v>145</v>
      </c>
      <c r="C9" s="217" t="s">
        <v>36</v>
      </c>
      <c r="D9" s="217"/>
      <c r="E9" s="121" t="s">
        <v>146</v>
      </c>
      <c r="F9" s="342" t="s">
        <v>36</v>
      </c>
      <c r="G9" s="342"/>
      <c r="H9" s="122" t="s">
        <v>147</v>
      </c>
      <c r="I9" s="343" t="s">
        <v>36</v>
      </c>
      <c r="J9" s="343"/>
      <c r="K9" s="122" t="s">
        <v>148</v>
      </c>
      <c r="L9" s="344" t="s">
        <v>36</v>
      </c>
      <c r="M9" s="345"/>
      <c r="O9" s="102"/>
      <c r="P9" s="113" t="s">
        <v>118</v>
      </c>
      <c r="Q9" s="114" t="s">
        <v>118</v>
      </c>
      <c r="R9" s="114" t="s">
        <v>118</v>
      </c>
      <c r="S9" s="117" t="s">
        <v>114</v>
      </c>
      <c r="T9" s="115"/>
      <c r="U9" s="115"/>
      <c r="V9" s="116"/>
      <c r="W9" s="112"/>
      <c r="X9" s="112"/>
      <c r="Y9" s="112"/>
      <c r="Z9" s="112"/>
      <c r="AA9" s="112"/>
      <c r="AB9" s="112"/>
      <c r="AD9" s="103"/>
      <c r="AE9" s="103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</row>
    <row r="10" spans="2:52" ht="25.25" customHeight="1" thickBot="1" x14ac:dyDescent="0.4">
      <c r="B10" s="319" t="s">
        <v>142</v>
      </c>
      <c r="C10" s="320"/>
      <c r="D10" s="320"/>
      <c r="E10" s="320"/>
      <c r="F10" s="320"/>
      <c r="G10" s="321"/>
      <c r="H10" s="319" t="s">
        <v>126</v>
      </c>
      <c r="I10" s="320"/>
      <c r="J10" s="320"/>
      <c r="K10" s="320"/>
      <c r="L10" s="320"/>
      <c r="M10" s="321"/>
      <c r="O10" s="102"/>
      <c r="P10" s="115" t="s">
        <v>45</v>
      </c>
      <c r="Q10" s="115" t="s">
        <v>6</v>
      </c>
      <c r="R10" s="115" t="s">
        <v>5</v>
      </c>
      <c r="S10" s="117" t="s">
        <v>115</v>
      </c>
      <c r="T10" s="115"/>
      <c r="U10" s="115"/>
      <c r="V10" s="116"/>
      <c r="W10" s="112"/>
      <c r="X10" s="112"/>
      <c r="Y10" s="112"/>
      <c r="Z10" s="112"/>
      <c r="AA10" s="112"/>
      <c r="AB10" s="112"/>
      <c r="AD10" s="103"/>
      <c r="AE10" s="103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</row>
    <row r="11" spans="2:52" ht="25" customHeight="1" x14ac:dyDescent="0.35">
      <c r="B11" s="123" t="s">
        <v>127</v>
      </c>
      <c r="C11" s="124"/>
      <c r="D11" s="324" t="s">
        <v>36</v>
      </c>
      <c r="E11" s="325"/>
      <c r="F11" s="325"/>
      <c r="G11" s="326"/>
      <c r="H11" s="270" t="s">
        <v>269</v>
      </c>
      <c r="I11" s="271"/>
      <c r="J11" s="271"/>
      <c r="K11" s="271"/>
      <c r="L11" s="271"/>
      <c r="M11" s="272"/>
      <c r="O11" s="102"/>
      <c r="P11" s="115" t="s">
        <v>43</v>
      </c>
      <c r="Q11" s="115" t="s">
        <v>7</v>
      </c>
      <c r="R11" s="115" t="s">
        <v>4</v>
      </c>
      <c r="S11" s="117" t="s">
        <v>116</v>
      </c>
      <c r="T11" s="115"/>
      <c r="U11" s="116"/>
      <c r="V11" s="112"/>
      <c r="W11" s="112"/>
      <c r="X11" s="112"/>
      <c r="Y11" s="112"/>
      <c r="Z11" s="112"/>
      <c r="AA11" s="112"/>
      <c r="AD11" s="103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</row>
    <row r="12" spans="2:52" ht="25" customHeight="1" x14ac:dyDescent="0.35">
      <c r="B12" s="125" t="s">
        <v>128</v>
      </c>
      <c r="C12" s="126"/>
      <c r="D12" s="290" t="s">
        <v>36</v>
      </c>
      <c r="E12" s="330"/>
      <c r="F12" s="330"/>
      <c r="G12" s="291"/>
      <c r="H12" s="273"/>
      <c r="I12" s="274"/>
      <c r="J12" s="274"/>
      <c r="K12" s="274"/>
      <c r="L12" s="274"/>
      <c r="M12" s="275"/>
      <c r="O12" s="102"/>
      <c r="P12" s="115" t="s">
        <v>121</v>
      </c>
      <c r="Q12" s="115" t="s">
        <v>8</v>
      </c>
      <c r="R12" s="116"/>
      <c r="S12" s="115" t="s">
        <v>281</v>
      </c>
      <c r="T12" s="115"/>
      <c r="U12" s="115"/>
      <c r="V12" s="116"/>
      <c r="W12" s="112"/>
      <c r="X12" s="112"/>
      <c r="Y12" s="112"/>
      <c r="Z12" s="112"/>
      <c r="AA12" s="112"/>
      <c r="AB12" s="112"/>
      <c r="AD12" s="103"/>
      <c r="AE12" s="103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</row>
    <row r="13" spans="2:52" ht="25" customHeight="1" x14ac:dyDescent="0.35">
      <c r="B13" s="331" t="s">
        <v>130</v>
      </c>
      <c r="C13" s="332"/>
      <c r="D13" s="127" t="s">
        <v>37</v>
      </c>
      <c r="E13" s="128" t="s">
        <v>38</v>
      </c>
      <c r="F13" s="128" t="s">
        <v>39</v>
      </c>
      <c r="G13" s="129" t="s">
        <v>18</v>
      </c>
      <c r="H13" s="273"/>
      <c r="I13" s="274"/>
      <c r="J13" s="274"/>
      <c r="K13" s="274"/>
      <c r="L13" s="274"/>
      <c r="M13" s="275"/>
      <c r="O13" s="102"/>
      <c r="P13" s="115" t="s">
        <v>53</v>
      </c>
      <c r="Q13" s="115" t="s">
        <v>119</v>
      </c>
      <c r="R13" s="114" t="s">
        <v>118</v>
      </c>
      <c r="S13" s="115"/>
      <c r="T13" s="115"/>
      <c r="U13" s="115"/>
      <c r="V13" s="116"/>
      <c r="W13" s="112"/>
      <c r="X13" s="112"/>
      <c r="Y13" s="112"/>
      <c r="Z13" s="112"/>
      <c r="AA13" s="112"/>
      <c r="AB13" s="112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</row>
    <row r="14" spans="2:52" ht="25" customHeight="1" x14ac:dyDescent="0.35">
      <c r="B14" s="331"/>
      <c r="C14" s="332"/>
      <c r="D14" s="81">
        <v>0</v>
      </c>
      <c r="E14" s="82">
        <v>0</v>
      </c>
      <c r="F14" s="82">
        <v>0</v>
      </c>
      <c r="G14" s="11" t="s">
        <v>118</v>
      </c>
      <c r="H14" s="273"/>
      <c r="I14" s="274"/>
      <c r="J14" s="274"/>
      <c r="K14" s="274"/>
      <c r="L14" s="274"/>
      <c r="M14" s="275"/>
      <c r="O14" s="102"/>
      <c r="P14" s="115" t="s">
        <v>44</v>
      </c>
      <c r="Q14" s="115" t="s">
        <v>258</v>
      </c>
      <c r="R14" s="115" t="s">
        <v>40</v>
      </c>
      <c r="S14" s="115"/>
      <c r="T14" s="115"/>
      <c r="U14" s="115"/>
      <c r="V14" s="115"/>
      <c r="W14" s="102"/>
      <c r="X14" s="102"/>
      <c r="Y14" s="102"/>
      <c r="Z14" s="102"/>
      <c r="AA14" s="102"/>
      <c r="AB14" s="102"/>
      <c r="AD14" s="103"/>
      <c r="AE14" s="103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</row>
    <row r="15" spans="2:52" ht="25" customHeight="1" x14ac:dyDescent="0.35">
      <c r="B15" s="331" t="s">
        <v>132</v>
      </c>
      <c r="C15" s="332"/>
      <c r="D15" s="290" t="s">
        <v>36</v>
      </c>
      <c r="E15" s="330"/>
      <c r="F15" s="330"/>
      <c r="G15" s="291"/>
      <c r="H15" s="273"/>
      <c r="I15" s="274"/>
      <c r="J15" s="274"/>
      <c r="K15" s="274"/>
      <c r="L15" s="274"/>
      <c r="M15" s="275"/>
      <c r="O15" s="102"/>
      <c r="P15" s="115" t="s">
        <v>122</v>
      </c>
      <c r="Q15" s="115" t="s">
        <v>41</v>
      </c>
      <c r="R15" s="115" t="s">
        <v>104</v>
      </c>
      <c r="S15" s="115"/>
      <c r="T15" s="115"/>
      <c r="U15" s="115"/>
      <c r="V15" s="115"/>
      <c r="W15" s="102"/>
      <c r="X15" s="102"/>
      <c r="Y15" s="102"/>
      <c r="Z15" s="102"/>
      <c r="AA15" s="102"/>
      <c r="AB15" s="102"/>
      <c r="AD15" s="103"/>
      <c r="AE15" s="103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</row>
    <row r="16" spans="2:52" ht="25" customHeight="1" x14ac:dyDescent="0.35">
      <c r="B16" s="279" t="s">
        <v>129</v>
      </c>
      <c r="C16" s="280"/>
      <c r="D16" s="1" t="s">
        <v>118</v>
      </c>
      <c r="E16" s="119" t="s">
        <v>131</v>
      </c>
      <c r="F16" s="85">
        <v>0</v>
      </c>
      <c r="G16" s="1" t="s">
        <v>118</v>
      </c>
      <c r="H16" s="273"/>
      <c r="I16" s="274"/>
      <c r="J16" s="274"/>
      <c r="K16" s="274"/>
      <c r="L16" s="274"/>
      <c r="M16" s="275"/>
      <c r="O16" s="102"/>
      <c r="P16" s="115" t="s">
        <v>123</v>
      </c>
      <c r="Q16" s="115" t="s">
        <v>9</v>
      </c>
      <c r="R16" s="115"/>
      <c r="S16" s="115"/>
      <c r="T16" s="115"/>
      <c r="U16" s="115"/>
      <c r="V16" s="115"/>
      <c r="W16" s="102"/>
      <c r="X16" s="102"/>
      <c r="Y16" s="102"/>
      <c r="Z16" s="102"/>
      <c r="AA16" s="102"/>
      <c r="AB16" s="102"/>
      <c r="AD16" s="103"/>
      <c r="AE16" s="103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</row>
    <row r="17" spans="2:52" ht="25" hidden="1" customHeight="1" x14ac:dyDescent="0.35">
      <c r="B17" s="130"/>
      <c r="C17" s="131"/>
      <c r="D17" s="132"/>
      <c r="E17" s="133"/>
      <c r="F17" s="134" t="e">
        <f>IF(G16="Kg",F16*2.205*E37+D34,F16*E37+D34)</f>
        <v>#VALUE!</v>
      </c>
      <c r="G17" s="132" t="s">
        <v>265</v>
      </c>
      <c r="H17" s="273"/>
      <c r="I17" s="274"/>
      <c r="J17" s="274"/>
      <c r="K17" s="274"/>
      <c r="L17" s="274"/>
      <c r="M17" s="275"/>
      <c r="O17" s="102"/>
      <c r="P17" s="115" t="s">
        <v>124</v>
      </c>
      <c r="Q17" s="115" t="s">
        <v>36</v>
      </c>
      <c r="R17" s="117"/>
      <c r="S17" s="115"/>
      <c r="T17" s="115"/>
      <c r="U17" s="115"/>
      <c r="V17" s="115"/>
      <c r="W17" s="102"/>
      <c r="X17" s="102"/>
      <c r="Y17" s="102"/>
      <c r="Z17" s="102"/>
      <c r="AA17" s="102"/>
      <c r="AB17" s="102"/>
      <c r="AD17" s="103"/>
      <c r="AE17" s="103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</row>
    <row r="18" spans="2:52" ht="25" hidden="1" customHeight="1" x14ac:dyDescent="0.35">
      <c r="B18" s="130"/>
      <c r="C18" s="131"/>
      <c r="D18" s="132"/>
      <c r="E18" s="133"/>
      <c r="F18" s="134">
        <f>IF(G16="Kg",F16*2.205*E37+D35,F16*E37+D35)</f>
        <v>0</v>
      </c>
      <c r="G18" s="132" t="s">
        <v>266</v>
      </c>
      <c r="H18" s="273"/>
      <c r="I18" s="274"/>
      <c r="J18" s="274"/>
      <c r="K18" s="274"/>
      <c r="L18" s="274"/>
      <c r="M18" s="275"/>
      <c r="O18" s="102"/>
      <c r="P18" s="115" t="s">
        <v>42</v>
      </c>
      <c r="Q18" s="114" t="s">
        <v>118</v>
      </c>
      <c r="R18" s="114" t="s">
        <v>118</v>
      </c>
      <c r="S18" s="115"/>
      <c r="T18" s="115"/>
      <c r="U18" s="115"/>
      <c r="V18" s="115"/>
      <c r="W18" s="102"/>
      <c r="X18" s="102"/>
      <c r="Y18" s="102"/>
      <c r="Z18" s="102"/>
      <c r="AA18" s="102"/>
      <c r="AB18" s="102"/>
      <c r="AD18" s="103"/>
      <c r="AE18" s="103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</row>
    <row r="19" spans="2:52" ht="25" customHeight="1" x14ac:dyDescent="0.35">
      <c r="B19" s="333"/>
      <c r="C19" s="334"/>
      <c r="D19" s="334"/>
      <c r="E19" s="334"/>
      <c r="F19" s="334"/>
      <c r="G19" s="335"/>
      <c r="H19" s="273"/>
      <c r="I19" s="274"/>
      <c r="J19" s="274"/>
      <c r="K19" s="274"/>
      <c r="L19" s="274"/>
      <c r="M19" s="275"/>
      <c r="O19" s="102"/>
      <c r="P19" s="115" t="s">
        <v>54</v>
      </c>
      <c r="Q19" s="115" t="s">
        <v>205</v>
      </c>
      <c r="R19" s="115" t="s">
        <v>3</v>
      </c>
      <c r="S19" s="115"/>
      <c r="T19" s="115"/>
      <c r="U19" s="115"/>
      <c r="V19" s="115"/>
      <c r="W19" s="102"/>
      <c r="X19" s="102"/>
      <c r="Y19" s="102"/>
      <c r="Z19" s="102"/>
      <c r="AA19" s="102"/>
      <c r="AB19" s="102"/>
      <c r="AD19" s="103"/>
      <c r="AE19" s="103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</row>
    <row r="20" spans="2:52" ht="25" customHeight="1" x14ac:dyDescent="0.35">
      <c r="B20" s="336"/>
      <c r="C20" s="337"/>
      <c r="D20" s="337"/>
      <c r="E20" s="337"/>
      <c r="F20" s="337"/>
      <c r="G20" s="338"/>
      <c r="H20" s="273"/>
      <c r="I20" s="274"/>
      <c r="J20" s="274"/>
      <c r="K20" s="274"/>
      <c r="L20" s="274"/>
      <c r="M20" s="275"/>
      <c r="O20" s="102"/>
      <c r="P20" s="115" t="s">
        <v>216</v>
      </c>
      <c r="Q20" s="115" t="s">
        <v>206</v>
      </c>
      <c r="R20" s="115" t="s">
        <v>17</v>
      </c>
      <c r="S20" s="115"/>
      <c r="T20" s="115"/>
      <c r="U20" s="115"/>
      <c r="V20" s="115"/>
      <c r="W20" s="102"/>
      <c r="X20" s="102"/>
      <c r="Y20" s="102"/>
      <c r="Z20" s="102"/>
      <c r="AA20" s="102"/>
      <c r="AB20" s="102"/>
      <c r="AD20" s="103"/>
      <c r="AE20" s="103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</row>
    <row r="21" spans="2:52" ht="25" customHeight="1" x14ac:dyDescent="0.35">
      <c r="B21" s="336"/>
      <c r="C21" s="337"/>
      <c r="D21" s="337"/>
      <c r="E21" s="337"/>
      <c r="F21" s="337"/>
      <c r="G21" s="338"/>
      <c r="H21" s="273"/>
      <c r="I21" s="274"/>
      <c r="J21" s="274"/>
      <c r="K21" s="274"/>
      <c r="L21" s="274"/>
      <c r="M21" s="275"/>
      <c r="O21" s="102"/>
      <c r="P21" s="115" t="s">
        <v>41</v>
      </c>
      <c r="Q21" s="115" t="s">
        <v>41</v>
      </c>
      <c r="R21" s="115" t="s">
        <v>41</v>
      </c>
      <c r="S21" s="115"/>
      <c r="T21" s="115"/>
      <c r="U21" s="115"/>
      <c r="V21" s="115"/>
      <c r="W21" s="102"/>
      <c r="X21" s="102"/>
      <c r="Y21" s="102"/>
      <c r="Z21" s="102"/>
      <c r="AA21" s="102"/>
      <c r="AB21" s="102"/>
      <c r="AD21" s="103"/>
      <c r="AE21" s="103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</row>
    <row r="22" spans="2:52" ht="25" customHeight="1" x14ac:dyDescent="0.35">
      <c r="B22" s="336"/>
      <c r="C22" s="337"/>
      <c r="D22" s="337"/>
      <c r="E22" s="337"/>
      <c r="F22" s="337"/>
      <c r="G22" s="338"/>
      <c r="H22" s="273"/>
      <c r="I22" s="274"/>
      <c r="J22" s="274"/>
      <c r="K22" s="274"/>
      <c r="L22" s="274"/>
      <c r="M22" s="275"/>
      <c r="O22" s="102"/>
      <c r="P22" s="115"/>
      <c r="Q22" s="115"/>
      <c r="R22" s="116"/>
      <c r="S22" s="115"/>
      <c r="T22" s="115"/>
      <c r="U22" s="115"/>
      <c r="V22" s="115"/>
      <c r="W22" s="102"/>
      <c r="X22" s="102"/>
      <c r="Y22" s="102"/>
      <c r="Z22" s="102"/>
      <c r="AA22" s="102"/>
      <c r="AB22" s="102"/>
      <c r="AD22" s="103"/>
      <c r="AE22" s="103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</row>
    <row r="23" spans="2:52" ht="25" customHeight="1" x14ac:dyDescent="0.35">
      <c r="B23" s="336"/>
      <c r="C23" s="337"/>
      <c r="D23" s="337"/>
      <c r="E23" s="337"/>
      <c r="F23" s="337"/>
      <c r="G23" s="338"/>
      <c r="H23" s="273"/>
      <c r="I23" s="274"/>
      <c r="J23" s="274"/>
      <c r="K23" s="274"/>
      <c r="L23" s="274"/>
      <c r="M23" s="275"/>
      <c r="O23" s="102"/>
      <c r="P23" s="115"/>
      <c r="Q23" s="115"/>
      <c r="R23" s="116"/>
      <c r="S23" s="115"/>
      <c r="T23" s="115"/>
      <c r="U23" s="115"/>
      <c r="V23" s="115"/>
      <c r="W23" s="102"/>
      <c r="X23" s="102"/>
      <c r="Y23" s="102"/>
      <c r="Z23" s="102"/>
      <c r="AA23" s="102"/>
      <c r="AB23" s="102"/>
      <c r="AD23" s="103"/>
      <c r="AE23" s="103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</row>
    <row r="24" spans="2:52" ht="25" customHeight="1" x14ac:dyDescent="0.35">
      <c r="B24" s="339"/>
      <c r="C24" s="340"/>
      <c r="D24" s="340"/>
      <c r="E24" s="340"/>
      <c r="F24" s="340"/>
      <c r="G24" s="341"/>
      <c r="H24" s="327"/>
      <c r="I24" s="328"/>
      <c r="J24" s="328"/>
      <c r="K24" s="328"/>
      <c r="L24" s="328"/>
      <c r="M24" s="329"/>
      <c r="O24" s="102"/>
      <c r="P24" s="135"/>
      <c r="Q24" s="135"/>
      <c r="R24" s="135"/>
      <c r="S24" s="115"/>
      <c r="T24" s="115"/>
      <c r="U24" s="115"/>
      <c r="V24" s="115"/>
      <c r="W24" s="102"/>
      <c r="X24" s="102"/>
      <c r="Y24" s="102"/>
      <c r="Z24" s="102"/>
      <c r="AA24" s="102"/>
      <c r="AB24" s="102"/>
      <c r="AD24" s="103"/>
      <c r="AE24" s="103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</row>
    <row r="25" spans="2:52" ht="25.25" customHeight="1" thickBot="1" x14ac:dyDescent="0.4">
      <c r="B25" s="319" t="s">
        <v>213</v>
      </c>
      <c r="C25" s="320"/>
      <c r="D25" s="320"/>
      <c r="E25" s="320"/>
      <c r="F25" s="320"/>
      <c r="G25" s="321"/>
      <c r="H25" s="319" t="s">
        <v>214</v>
      </c>
      <c r="I25" s="320"/>
      <c r="J25" s="320"/>
      <c r="K25" s="320"/>
      <c r="L25" s="320"/>
      <c r="M25" s="320"/>
      <c r="O25" s="102"/>
      <c r="P25" s="114" t="s">
        <v>118</v>
      </c>
      <c r="Q25" s="113" t="s">
        <v>118</v>
      </c>
      <c r="R25" s="113" t="s">
        <v>118</v>
      </c>
      <c r="S25" s="115"/>
      <c r="T25" s="115"/>
      <c r="U25" s="115"/>
      <c r="V25" s="115"/>
      <c r="W25" s="102"/>
      <c r="X25" s="102"/>
      <c r="Y25" s="102"/>
      <c r="Z25" s="102"/>
      <c r="AA25" s="102"/>
      <c r="AB25" s="102"/>
      <c r="AD25" s="103"/>
      <c r="AE25" s="103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</row>
    <row r="26" spans="2:52" ht="25" customHeight="1" x14ac:dyDescent="0.35">
      <c r="B26" s="322" t="s">
        <v>133</v>
      </c>
      <c r="C26" s="323"/>
      <c r="D26" s="136" t="s">
        <v>37</v>
      </c>
      <c r="E26" s="136" t="s">
        <v>38</v>
      </c>
      <c r="F26" s="137" t="s">
        <v>39</v>
      </c>
      <c r="G26" s="137" t="s">
        <v>18</v>
      </c>
      <c r="H26" s="270" t="s">
        <v>273</v>
      </c>
      <c r="I26" s="271"/>
      <c r="J26" s="271"/>
      <c r="K26" s="271"/>
      <c r="L26" s="271"/>
      <c r="M26" s="272"/>
      <c r="O26" s="102"/>
      <c r="P26" s="117" t="s">
        <v>10</v>
      </c>
      <c r="Q26" s="115" t="s">
        <v>150</v>
      </c>
      <c r="R26" s="115" t="s">
        <v>156</v>
      </c>
      <c r="S26" s="115"/>
      <c r="T26" s="115"/>
      <c r="U26" s="115"/>
      <c r="V26" s="115"/>
      <c r="W26" s="102"/>
      <c r="X26" s="102"/>
      <c r="Y26" s="102"/>
      <c r="Z26" s="102"/>
      <c r="AA26" s="102"/>
      <c r="AB26" s="102"/>
      <c r="AD26" s="103"/>
      <c r="AE26" s="103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</row>
    <row r="27" spans="2:52" ht="25" customHeight="1" x14ac:dyDescent="0.35">
      <c r="B27" s="268"/>
      <c r="C27" s="269"/>
      <c r="D27" s="2">
        <v>0</v>
      </c>
      <c r="E27" s="2">
        <v>0</v>
      </c>
      <c r="F27" s="3">
        <v>0</v>
      </c>
      <c r="G27" s="16" t="s">
        <v>118</v>
      </c>
      <c r="H27" s="273"/>
      <c r="I27" s="274"/>
      <c r="J27" s="274"/>
      <c r="K27" s="274"/>
      <c r="L27" s="274"/>
      <c r="M27" s="275"/>
      <c r="O27" s="102"/>
      <c r="P27" s="117" t="s">
        <v>178</v>
      </c>
      <c r="Q27" s="115" t="s">
        <v>242</v>
      </c>
      <c r="R27" s="115" t="s">
        <v>136</v>
      </c>
      <c r="S27" s="115"/>
      <c r="T27" s="115"/>
      <c r="U27" s="115"/>
      <c r="V27" s="115"/>
      <c r="W27" s="102"/>
      <c r="X27" s="102"/>
      <c r="Y27" s="102"/>
      <c r="Z27" s="102"/>
      <c r="AA27" s="102"/>
      <c r="AB27" s="102"/>
      <c r="AD27" s="103"/>
      <c r="AE27" s="103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</row>
    <row r="28" spans="2:52" ht="25" customHeight="1" x14ac:dyDescent="0.35">
      <c r="B28" s="279" t="s">
        <v>134</v>
      </c>
      <c r="C28" s="280"/>
      <c r="D28" s="13" t="s">
        <v>118</v>
      </c>
      <c r="E28" s="318" t="s">
        <v>219</v>
      </c>
      <c r="F28" s="280"/>
      <c r="G28" s="13" t="s">
        <v>118</v>
      </c>
      <c r="H28" s="273"/>
      <c r="I28" s="274"/>
      <c r="J28" s="274"/>
      <c r="K28" s="274"/>
      <c r="L28" s="274"/>
      <c r="M28" s="275"/>
      <c r="O28" s="102"/>
      <c r="P28" s="117" t="s">
        <v>107</v>
      </c>
      <c r="Q28" s="115" t="s">
        <v>243</v>
      </c>
      <c r="R28" s="115" t="s">
        <v>215</v>
      </c>
      <c r="T28" s="115"/>
      <c r="U28" s="115"/>
      <c r="V28" s="115"/>
      <c r="W28" s="102"/>
      <c r="X28" s="102"/>
      <c r="Y28" s="102"/>
      <c r="Z28" s="102"/>
      <c r="AA28" s="102"/>
      <c r="AB28" s="102"/>
      <c r="AD28" s="103"/>
      <c r="AE28" s="103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</row>
    <row r="29" spans="2:52" ht="25" customHeight="1" x14ac:dyDescent="0.35">
      <c r="B29" s="279" t="s">
        <v>229</v>
      </c>
      <c r="C29" s="280"/>
      <c r="D29" s="13" t="s">
        <v>118</v>
      </c>
      <c r="E29" s="318" t="s">
        <v>233</v>
      </c>
      <c r="F29" s="280"/>
      <c r="G29" s="138">
        <v>0</v>
      </c>
      <c r="H29" s="273"/>
      <c r="I29" s="274"/>
      <c r="J29" s="274"/>
      <c r="K29" s="274"/>
      <c r="L29" s="274"/>
      <c r="M29" s="275"/>
      <c r="O29" s="102"/>
      <c r="P29" s="117" t="s">
        <v>108</v>
      </c>
      <c r="Q29" s="115" t="s">
        <v>244</v>
      </c>
      <c r="R29" s="115" t="s">
        <v>157</v>
      </c>
      <c r="S29" s="135"/>
      <c r="T29" s="115"/>
      <c r="U29" s="115"/>
      <c r="V29" s="115"/>
      <c r="W29" s="102"/>
      <c r="X29" s="102"/>
      <c r="Y29" s="102"/>
      <c r="Z29" s="102"/>
      <c r="AA29" s="102"/>
      <c r="AB29" s="102"/>
      <c r="AD29" s="103"/>
      <c r="AE29" s="103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</row>
    <row r="30" spans="2:52" ht="25" customHeight="1" x14ac:dyDescent="0.35">
      <c r="B30" s="279" t="s">
        <v>230</v>
      </c>
      <c r="C30" s="280"/>
      <c r="D30" s="13" t="s">
        <v>118</v>
      </c>
      <c r="E30" s="318" t="s">
        <v>234</v>
      </c>
      <c r="F30" s="280"/>
      <c r="G30" s="17">
        <v>0</v>
      </c>
      <c r="H30" s="273"/>
      <c r="I30" s="274"/>
      <c r="J30" s="274"/>
      <c r="K30" s="274"/>
      <c r="L30" s="274"/>
      <c r="M30" s="275"/>
      <c r="O30" s="102"/>
      <c r="P30" s="117" t="s">
        <v>106</v>
      </c>
      <c r="Q30" s="139">
        <v>120705</v>
      </c>
      <c r="R30" s="115" t="s">
        <v>11</v>
      </c>
      <c r="T30" s="115"/>
      <c r="U30" s="115"/>
      <c r="V30" s="115"/>
      <c r="W30" s="102"/>
      <c r="X30" s="102"/>
      <c r="Y30" s="102"/>
      <c r="Z30" s="102"/>
      <c r="AA30" s="102"/>
      <c r="AB30" s="102"/>
      <c r="AD30" s="103"/>
      <c r="AE30" s="103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</row>
    <row r="31" spans="2:52" ht="25" customHeight="1" x14ac:dyDescent="0.35">
      <c r="B31" s="279" t="s">
        <v>235</v>
      </c>
      <c r="C31" s="280"/>
      <c r="D31" s="13" t="s">
        <v>118</v>
      </c>
      <c r="E31" s="318" t="s">
        <v>135</v>
      </c>
      <c r="F31" s="280"/>
      <c r="G31" s="13" t="s">
        <v>118</v>
      </c>
      <c r="H31" s="273"/>
      <c r="I31" s="274"/>
      <c r="J31" s="274"/>
      <c r="K31" s="274"/>
      <c r="L31" s="274"/>
      <c r="M31" s="275"/>
      <c r="O31" s="102"/>
      <c r="P31" s="140" t="s">
        <v>120</v>
      </c>
      <c r="Q31" s="139">
        <v>121507</v>
      </c>
      <c r="R31" s="115" t="s">
        <v>139</v>
      </c>
      <c r="S31" s="135"/>
      <c r="T31" s="115"/>
      <c r="U31" s="115"/>
      <c r="V31" s="115"/>
      <c r="W31" s="102"/>
      <c r="X31" s="102"/>
      <c r="Y31" s="102"/>
      <c r="Z31" s="102"/>
      <c r="AA31" s="102"/>
      <c r="AB31" s="102"/>
      <c r="AD31" s="103"/>
      <c r="AE31" s="103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</row>
    <row r="32" spans="2:52" ht="25" customHeight="1" x14ac:dyDescent="0.35">
      <c r="B32" s="279" t="s">
        <v>236</v>
      </c>
      <c r="C32" s="280"/>
      <c r="D32" s="141" t="str">
        <f>IF(D31="","",IF(D31=120705,[1]Returnable_Containers!H56,IF(D31=121507,[1]Returnable_Containers!H49,IF(D31=241507,[1]Returnable_Containers!H42,IF(D31=481507,[1]Returnable_Containers!H35,IF(D31=323025,[1]Returnable_Containers!H26,IF(D31=484534,[1]Returnable_Containers!H19,IF(D31=644834,[1]Returnable_Containers!H12,IF(D31=424230,[1]Returnable_Containers!H89,IF(D31=544440,[1]Returnable_Containers!H96,IF(D31="PALLET",[1]Returnable_Containers!H66,IF(D31="PALLET LID",[1]Returnable_Containers!H73,IF(D31="PALLET AND LID",[1]Returnable_Containers!H80,"N/A")))))))))))))</f>
        <v>N/A</v>
      </c>
      <c r="E32" s="318" t="s">
        <v>177</v>
      </c>
      <c r="F32" s="280"/>
      <c r="G32" s="142" t="str">
        <f>IF(G31="","",IF(D31=120705,[1]Returnable_Containers!K57,IF(D31=121507,[1]Returnable_Containers!K50,IF(D31=241507,[1]Returnable_Containers!K43,IF(D31=481507,[1]Returnable_Containers!K36,IF(D31=323025,[1]Returnable_Containers!K27,IF(D31=484534,[1]Returnable_Containers!K20,IF(D31=644834,[1]Returnable_Containers!K13,IF(D31=424230,[1]Returnable_Containers!K90,IF(D31=544440,[1]Returnable_Containers!K97,IF(D31="PALLET",[1]Returnable_Containers!K67,IF(D31="PALLET LID",[1]Returnable_Containers!K74,IF(D31="PALLET AND LID",[1]Returnable_Containers!K81,"N/A")))))))))))))</f>
        <v>N/A</v>
      </c>
      <c r="H32" s="273"/>
      <c r="I32" s="274"/>
      <c r="J32" s="274"/>
      <c r="K32" s="274"/>
      <c r="L32" s="274"/>
      <c r="M32" s="275"/>
      <c r="O32" s="102"/>
      <c r="P32" s="115" t="s">
        <v>105</v>
      </c>
      <c r="Q32" s="139">
        <v>241507</v>
      </c>
      <c r="R32" s="115" t="s">
        <v>138</v>
      </c>
      <c r="S32" s="135"/>
      <c r="T32" s="115"/>
      <c r="U32" s="115"/>
      <c r="V32" s="115"/>
      <c r="W32" s="102"/>
      <c r="X32" s="102"/>
      <c r="Y32" s="102"/>
      <c r="Z32" s="102"/>
      <c r="AA32" s="102"/>
      <c r="AB32" s="102"/>
      <c r="AD32" s="103"/>
      <c r="AE32" s="103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</row>
    <row r="33" spans="2:52" s="135" customFormat="1" ht="25" customHeight="1" x14ac:dyDescent="0.35">
      <c r="B33" s="279" t="s">
        <v>237</v>
      </c>
      <c r="C33" s="280"/>
      <c r="D33" s="144" t="s">
        <v>36</v>
      </c>
      <c r="E33" s="318" t="s">
        <v>232</v>
      </c>
      <c r="F33" s="280"/>
      <c r="G33" s="138">
        <v>0</v>
      </c>
      <c r="H33" s="273"/>
      <c r="I33" s="274"/>
      <c r="J33" s="274"/>
      <c r="K33" s="274"/>
      <c r="L33" s="274"/>
      <c r="M33" s="275"/>
      <c r="N33" s="101"/>
      <c r="O33" s="115"/>
      <c r="P33" s="115" t="s">
        <v>162</v>
      </c>
      <c r="Q33" s="139">
        <v>481507</v>
      </c>
      <c r="R33" s="115" t="s">
        <v>15</v>
      </c>
      <c r="S33" s="143" t="s">
        <v>36</v>
      </c>
      <c r="U33" s="115"/>
      <c r="V33" s="115"/>
      <c r="W33" s="115"/>
      <c r="X33" s="115"/>
      <c r="Y33" s="115"/>
      <c r="Z33" s="115"/>
      <c r="AA33" s="115"/>
      <c r="AB33" s="115"/>
      <c r="AC33" s="145"/>
      <c r="AD33" s="145"/>
      <c r="AE33" s="145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</row>
    <row r="34" spans="2:52" s="135" customFormat="1" ht="25" customHeight="1" x14ac:dyDescent="0.35">
      <c r="B34" s="279" t="s">
        <v>239</v>
      </c>
      <c r="C34" s="280"/>
      <c r="D34" s="146" t="str">
        <f>IF(D31="","",IF(D31=120705,[1]Returnable_Containers!F56,IF(D31=121507,[1]Returnable_Containers!F49,IF(D21=241507,[1]Returnable_Containers!F42,IF(D31=481507,[1]Returnable_Containers!F35,IF(D31=323025,[1]Returnable_Containers!F26,IF(D31=484534,[1]Returnable_Containers!F19,IF(D31=644834,[1]Returnable_Containers!F12,IF(D31=424230,[1]Returnable_Containers!F89,IF(D31=544440,[1]Returnable_Containers!F96,IF(D31="PALLET",[1]Returnable_Containers!F66,IF(D31="PALLET LID",[1]Returnable_Containers!F73,IF(D31="PALLET AND LID",[1]Returnable_Containers!F80,"N/A")))))))))))))</f>
        <v>N/A</v>
      </c>
      <c r="E34" s="318" t="s">
        <v>238</v>
      </c>
      <c r="F34" s="280"/>
      <c r="G34" s="147" t="b">
        <f>IF(D28="Returnable",F17)</f>
        <v>0</v>
      </c>
      <c r="H34" s="273"/>
      <c r="I34" s="274"/>
      <c r="J34" s="274"/>
      <c r="K34" s="274"/>
      <c r="L34" s="274"/>
      <c r="M34" s="275"/>
      <c r="N34" s="101"/>
      <c r="O34" s="115"/>
      <c r="P34" s="115" t="s">
        <v>225</v>
      </c>
      <c r="Q34" s="139">
        <v>323025</v>
      </c>
      <c r="R34" s="115" t="s">
        <v>231</v>
      </c>
      <c r="S34" s="101"/>
      <c r="U34" s="115"/>
      <c r="V34" s="115"/>
      <c r="W34" s="115"/>
      <c r="X34" s="115"/>
      <c r="Y34" s="115"/>
      <c r="Z34" s="115"/>
      <c r="AA34" s="115"/>
      <c r="AB34" s="115"/>
      <c r="AC34" s="145"/>
      <c r="AD34" s="145"/>
      <c r="AE34" s="145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</row>
    <row r="35" spans="2:52" s="135" customFormat="1" ht="25" customHeight="1" x14ac:dyDescent="0.35">
      <c r="B35" s="279" t="s">
        <v>267</v>
      </c>
      <c r="C35" s="280"/>
      <c r="D35" s="148">
        <v>0</v>
      </c>
      <c r="E35" s="318" t="s">
        <v>268</v>
      </c>
      <c r="F35" s="280"/>
      <c r="G35" s="147" t="b">
        <f>IF(D28="Expendable",F18)</f>
        <v>0</v>
      </c>
      <c r="H35" s="273"/>
      <c r="I35" s="274"/>
      <c r="J35" s="274"/>
      <c r="K35" s="274"/>
      <c r="L35" s="274"/>
      <c r="M35" s="275"/>
      <c r="N35" s="101"/>
      <c r="O35" s="115"/>
      <c r="P35" s="140" t="s">
        <v>153</v>
      </c>
      <c r="Q35" s="139">
        <v>484534</v>
      </c>
      <c r="R35" s="115" t="s">
        <v>41</v>
      </c>
      <c r="S35" s="101"/>
      <c r="U35" s="115"/>
      <c r="V35" s="115"/>
      <c r="W35" s="115"/>
      <c r="X35" s="115"/>
      <c r="Y35" s="115"/>
      <c r="Z35" s="115"/>
      <c r="AA35" s="115"/>
      <c r="AB35" s="115"/>
      <c r="AC35" s="145"/>
      <c r="AD35" s="145"/>
      <c r="AE35" s="145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</row>
    <row r="36" spans="2:52" s="135" customFormat="1" ht="25" customHeight="1" x14ac:dyDescent="0.35">
      <c r="B36" s="279" t="s">
        <v>217</v>
      </c>
      <c r="C36" s="280"/>
      <c r="D36" s="18">
        <v>0</v>
      </c>
      <c r="E36" s="318" t="s">
        <v>218</v>
      </c>
      <c r="F36" s="280"/>
      <c r="G36" s="87">
        <v>0</v>
      </c>
      <c r="H36" s="273"/>
      <c r="I36" s="274"/>
      <c r="J36" s="274"/>
      <c r="K36" s="274"/>
      <c r="L36" s="274"/>
      <c r="M36" s="275"/>
      <c r="N36" s="101"/>
      <c r="O36" s="115"/>
      <c r="P36" s="140" t="s">
        <v>154</v>
      </c>
      <c r="Q36" s="139">
        <v>644834</v>
      </c>
      <c r="R36" s="115"/>
      <c r="S36" s="101"/>
      <c r="U36" s="115"/>
      <c r="V36" s="115"/>
      <c r="W36" s="115"/>
      <c r="X36" s="115"/>
      <c r="Y36" s="115"/>
      <c r="Z36" s="115"/>
      <c r="AA36" s="115"/>
      <c r="AB36" s="115"/>
      <c r="AC36" s="145"/>
      <c r="AD36" s="145"/>
      <c r="AE36" s="145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</row>
    <row r="37" spans="2:52" s="135" customFormat="1" ht="25" customHeight="1" thickBot="1" x14ac:dyDescent="0.4">
      <c r="B37" s="311" t="s">
        <v>277</v>
      </c>
      <c r="C37" s="312"/>
      <c r="D37" s="313"/>
      <c r="E37" s="314">
        <f>G36*D36</f>
        <v>0</v>
      </c>
      <c r="F37" s="315"/>
      <c r="G37" s="316"/>
      <c r="H37" s="273"/>
      <c r="I37" s="274"/>
      <c r="J37" s="274"/>
      <c r="K37" s="274"/>
      <c r="L37" s="274"/>
      <c r="M37" s="275"/>
      <c r="N37" s="101"/>
      <c r="O37" s="115"/>
      <c r="P37" s="140" t="s">
        <v>155</v>
      </c>
      <c r="Q37" s="117">
        <v>424230</v>
      </c>
      <c r="R37" s="115"/>
      <c r="S37" s="101"/>
      <c r="U37" s="115"/>
      <c r="V37" s="115"/>
      <c r="W37" s="115"/>
      <c r="X37" s="115"/>
      <c r="Y37" s="115"/>
      <c r="Z37" s="115"/>
      <c r="AA37" s="115"/>
      <c r="AB37" s="115"/>
      <c r="AC37" s="145"/>
      <c r="AD37" s="145"/>
      <c r="AE37" s="145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</row>
    <row r="38" spans="2:52" ht="25.25" customHeight="1" thickBot="1" x14ac:dyDescent="0.4">
      <c r="B38" s="308" t="s">
        <v>220</v>
      </c>
      <c r="C38" s="309"/>
      <c r="D38" s="309"/>
      <c r="E38" s="309"/>
      <c r="F38" s="309"/>
      <c r="G38" s="310"/>
      <c r="H38" s="226" t="s">
        <v>173</v>
      </c>
      <c r="I38" s="227"/>
      <c r="J38" s="227"/>
      <c r="K38" s="227"/>
      <c r="L38" s="227"/>
      <c r="M38" s="317"/>
      <c r="O38" s="102"/>
      <c r="P38" s="140" t="s">
        <v>41</v>
      </c>
      <c r="Q38" s="117">
        <v>544440</v>
      </c>
      <c r="T38" s="116"/>
      <c r="U38" s="115"/>
      <c r="V38" s="115"/>
      <c r="W38" s="102"/>
      <c r="X38" s="102"/>
      <c r="Y38" s="102"/>
      <c r="Z38" s="102"/>
      <c r="AA38" s="102"/>
      <c r="AB38" s="102"/>
      <c r="AD38" s="103"/>
      <c r="AE38" s="103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</row>
    <row r="39" spans="2:52" ht="25" customHeight="1" x14ac:dyDescent="0.35">
      <c r="B39" s="279" t="s">
        <v>197</v>
      </c>
      <c r="C39" s="280"/>
      <c r="D39" s="86" t="s">
        <v>118</v>
      </c>
      <c r="E39" s="122" t="s">
        <v>151</v>
      </c>
      <c r="F39" s="290" t="s">
        <v>41</v>
      </c>
      <c r="G39" s="291"/>
      <c r="H39" s="270" t="s">
        <v>274</v>
      </c>
      <c r="I39" s="271"/>
      <c r="J39" s="271"/>
      <c r="K39" s="271"/>
      <c r="L39" s="271"/>
      <c r="M39" s="272"/>
      <c r="O39" s="102"/>
      <c r="P39" s="140" t="s">
        <v>9</v>
      </c>
      <c r="Q39" s="115" t="s">
        <v>41</v>
      </c>
      <c r="T39" s="116"/>
      <c r="U39" s="115"/>
      <c r="V39" s="115"/>
      <c r="W39" s="102"/>
      <c r="X39" s="102"/>
      <c r="Y39" s="102"/>
      <c r="Z39" s="102"/>
      <c r="AA39" s="102"/>
      <c r="AB39" s="102"/>
      <c r="AD39" s="103"/>
      <c r="AE39" s="103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2:52" ht="25" customHeight="1" x14ac:dyDescent="0.35">
      <c r="B40" s="279" t="s">
        <v>198</v>
      </c>
      <c r="C40" s="280"/>
      <c r="D40" s="86" t="s">
        <v>118</v>
      </c>
      <c r="E40" s="122" t="s">
        <v>151</v>
      </c>
      <c r="F40" s="290" t="s">
        <v>41</v>
      </c>
      <c r="G40" s="291"/>
      <c r="H40" s="273"/>
      <c r="I40" s="274"/>
      <c r="J40" s="274"/>
      <c r="K40" s="274"/>
      <c r="L40" s="274"/>
      <c r="M40" s="275"/>
      <c r="O40" s="102"/>
      <c r="P40" s="115"/>
      <c r="Q40" s="115"/>
      <c r="T40" s="116"/>
      <c r="U40" s="115"/>
      <c r="V40" s="115"/>
      <c r="W40" s="102"/>
      <c r="X40" s="102"/>
      <c r="Y40" s="102"/>
      <c r="Z40" s="102"/>
      <c r="AD40" s="103"/>
      <c r="AE40" s="103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2:52" ht="25" customHeight="1" x14ac:dyDescent="0.35">
      <c r="B41" s="279" t="s">
        <v>199</v>
      </c>
      <c r="C41" s="280"/>
      <c r="D41" s="86" t="s">
        <v>118</v>
      </c>
      <c r="E41" s="122" t="s">
        <v>151</v>
      </c>
      <c r="F41" s="290" t="s">
        <v>41</v>
      </c>
      <c r="G41" s="291"/>
      <c r="H41" s="273"/>
      <c r="I41" s="274"/>
      <c r="J41" s="274"/>
      <c r="K41" s="274"/>
      <c r="L41" s="274"/>
      <c r="M41" s="275"/>
      <c r="O41" s="102"/>
      <c r="P41" s="114" t="s">
        <v>118</v>
      </c>
      <c r="T41" s="116"/>
      <c r="U41" s="115"/>
      <c r="V41" s="115"/>
      <c r="W41" s="102"/>
      <c r="X41" s="102"/>
      <c r="Y41" s="102"/>
      <c r="Z41" s="102"/>
      <c r="AD41" s="103"/>
      <c r="AE41" s="103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</row>
    <row r="42" spans="2:52" ht="25" customHeight="1" x14ac:dyDescent="0.35">
      <c r="B42" s="125" t="s">
        <v>163</v>
      </c>
      <c r="C42" s="13" t="s">
        <v>118</v>
      </c>
      <c r="D42" s="149" t="s">
        <v>193</v>
      </c>
      <c r="E42" s="19">
        <v>0</v>
      </c>
      <c r="F42" s="149" t="s">
        <v>207</v>
      </c>
      <c r="G42" s="86" t="s">
        <v>118</v>
      </c>
      <c r="H42" s="273"/>
      <c r="I42" s="274"/>
      <c r="J42" s="274"/>
      <c r="K42" s="274"/>
      <c r="L42" s="274"/>
      <c r="M42" s="275"/>
      <c r="P42" s="117">
        <v>1</v>
      </c>
      <c r="Q42" s="113" t="s">
        <v>118</v>
      </c>
      <c r="R42" s="113" t="s">
        <v>118</v>
      </c>
      <c r="T42" s="116"/>
      <c r="U42" s="116"/>
      <c r="V42" s="115"/>
      <c r="W42" s="102"/>
      <c r="X42" s="102"/>
      <c r="Y42" s="102"/>
      <c r="Z42" s="102"/>
      <c r="AA42" s="102"/>
      <c r="AD42" s="103"/>
      <c r="AE42" s="103"/>
      <c r="AF42" s="103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</row>
    <row r="43" spans="2:52" ht="25" customHeight="1" x14ac:dyDescent="0.35">
      <c r="B43" s="125" t="s">
        <v>187</v>
      </c>
      <c r="C43" s="13" t="s">
        <v>118</v>
      </c>
      <c r="D43" s="149" t="s">
        <v>194</v>
      </c>
      <c r="E43" s="19">
        <v>0</v>
      </c>
      <c r="F43" s="149" t="s">
        <v>208</v>
      </c>
      <c r="G43" s="86" t="s">
        <v>118</v>
      </c>
      <c r="H43" s="273"/>
      <c r="I43" s="274"/>
      <c r="J43" s="274"/>
      <c r="K43" s="274"/>
      <c r="L43" s="274"/>
      <c r="M43" s="275"/>
      <c r="P43" s="117">
        <v>2</v>
      </c>
      <c r="Q43" s="115" t="s">
        <v>13</v>
      </c>
      <c r="R43" s="115" t="s">
        <v>141</v>
      </c>
      <c r="T43" s="150"/>
      <c r="U43" s="116"/>
      <c r="V43" s="115"/>
      <c r="W43" s="102"/>
      <c r="X43" s="102"/>
      <c r="Y43" s="102"/>
      <c r="Z43" s="102"/>
      <c r="AA43" s="102"/>
      <c r="AD43" s="103"/>
      <c r="AE43" s="103"/>
      <c r="AF43" s="103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</row>
    <row r="44" spans="2:52" ht="25" customHeight="1" x14ac:dyDescent="0.35">
      <c r="B44" s="125" t="s">
        <v>188</v>
      </c>
      <c r="C44" s="13" t="s">
        <v>118</v>
      </c>
      <c r="D44" s="149" t="s">
        <v>195</v>
      </c>
      <c r="E44" s="19">
        <v>0</v>
      </c>
      <c r="F44" s="149" t="s">
        <v>209</v>
      </c>
      <c r="G44" s="14" t="s">
        <v>118</v>
      </c>
      <c r="H44" s="273"/>
      <c r="I44" s="274"/>
      <c r="J44" s="274"/>
      <c r="K44" s="274"/>
      <c r="L44" s="274"/>
      <c r="M44" s="275"/>
      <c r="N44" s="151"/>
      <c r="P44" s="117">
        <v>3</v>
      </c>
      <c r="Q44" s="117" t="s">
        <v>14</v>
      </c>
      <c r="R44" s="115" t="s">
        <v>158</v>
      </c>
      <c r="T44" s="150"/>
      <c r="U44" s="116"/>
      <c r="V44" s="115"/>
      <c r="W44" s="102"/>
      <c r="X44" s="102"/>
      <c r="Y44" s="102"/>
      <c r="Z44" s="102"/>
      <c r="AA44" s="102"/>
      <c r="AD44" s="103"/>
      <c r="AE44" s="103"/>
      <c r="AF44" s="103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</row>
    <row r="45" spans="2:52" ht="25" customHeight="1" x14ac:dyDescent="0.35">
      <c r="B45" s="118" t="s">
        <v>262</v>
      </c>
      <c r="C45" s="152" t="b">
        <f>IF(G42="PER LAYER",E42*D36,IF(G42="PER PIECE",E42*E37))</f>
        <v>0</v>
      </c>
      <c r="D45" s="149" t="s">
        <v>263</v>
      </c>
      <c r="E45" s="152" t="b">
        <f>IF(G43="PER LAYER",E43*D36,IF(G43="PER PIECE",E43*E37))</f>
        <v>0</v>
      </c>
      <c r="F45" s="149" t="s">
        <v>264</v>
      </c>
      <c r="G45" s="152" t="b">
        <f>IF(G44="PER LAYER",E44*D36,IF(G44="PER PIECE",E44*E37))</f>
        <v>0</v>
      </c>
      <c r="H45" s="273"/>
      <c r="I45" s="274"/>
      <c r="J45" s="274"/>
      <c r="K45" s="274"/>
      <c r="L45" s="274"/>
      <c r="M45" s="275"/>
      <c r="N45" s="151"/>
      <c r="P45" s="117">
        <v>4</v>
      </c>
      <c r="Q45" s="117" t="s">
        <v>137</v>
      </c>
      <c r="R45" s="115" t="s">
        <v>140</v>
      </c>
      <c r="S45" s="99"/>
      <c r="T45" s="115"/>
      <c r="U45" s="115"/>
      <c r="V45" s="115"/>
      <c r="W45" s="102"/>
      <c r="X45" s="102"/>
      <c r="Y45" s="102"/>
      <c r="Z45" s="102"/>
      <c r="AA45" s="102"/>
      <c r="AD45" s="103"/>
      <c r="AE45" s="103"/>
      <c r="AF45" s="103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</row>
    <row r="46" spans="2:52" ht="25" customHeight="1" x14ac:dyDescent="0.35">
      <c r="B46" s="292" t="s">
        <v>189</v>
      </c>
      <c r="C46" s="293"/>
      <c r="D46" s="282"/>
      <c r="E46" s="294">
        <f>C45+E45+G45</f>
        <v>0</v>
      </c>
      <c r="F46" s="295"/>
      <c r="G46" s="296"/>
      <c r="H46" s="273"/>
      <c r="I46" s="274"/>
      <c r="J46" s="274"/>
      <c r="K46" s="274"/>
      <c r="L46" s="274"/>
      <c r="M46" s="275"/>
      <c r="N46" s="151"/>
      <c r="P46" s="117">
        <v>5</v>
      </c>
      <c r="Q46" s="117" t="s">
        <v>179</v>
      </c>
      <c r="R46" s="115" t="s">
        <v>12</v>
      </c>
      <c r="T46" s="115"/>
      <c r="U46" s="115"/>
      <c r="V46" s="115"/>
      <c r="W46" s="102"/>
      <c r="X46" s="102"/>
      <c r="Y46" s="102"/>
      <c r="Z46" s="102"/>
      <c r="AA46" s="102"/>
      <c r="AD46" s="103"/>
      <c r="AE46" s="103"/>
      <c r="AF46" s="103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</row>
    <row r="47" spans="2:52" ht="25" customHeight="1" x14ac:dyDescent="0.35">
      <c r="B47" s="153" t="s">
        <v>152</v>
      </c>
      <c r="C47" s="154"/>
      <c r="D47" s="86" t="s">
        <v>118</v>
      </c>
      <c r="E47" s="149" t="s">
        <v>196</v>
      </c>
      <c r="F47" s="297" t="s">
        <v>118</v>
      </c>
      <c r="G47" s="298"/>
      <c r="H47" s="273"/>
      <c r="I47" s="274"/>
      <c r="J47" s="274"/>
      <c r="K47" s="274"/>
      <c r="L47" s="274"/>
      <c r="M47" s="275"/>
      <c r="N47" s="151"/>
      <c r="P47" s="117">
        <v>6</v>
      </c>
      <c r="Q47" s="117" t="s">
        <v>41</v>
      </c>
      <c r="R47" s="115" t="s">
        <v>159</v>
      </c>
      <c r="S47" s="116"/>
      <c r="T47" s="115"/>
      <c r="U47" s="115"/>
      <c r="V47" s="115"/>
      <c r="W47" s="102"/>
      <c r="X47" s="102"/>
      <c r="Y47" s="102"/>
      <c r="Z47" s="102"/>
      <c r="AA47" s="102"/>
      <c r="AD47" s="103"/>
      <c r="AE47" s="103"/>
      <c r="AF47" s="103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:52" ht="25" customHeight="1" x14ac:dyDescent="0.35">
      <c r="B48" s="299"/>
      <c r="C48" s="300"/>
      <c r="D48" s="300"/>
      <c r="E48" s="300"/>
      <c r="F48" s="300"/>
      <c r="G48" s="301"/>
      <c r="H48" s="273"/>
      <c r="I48" s="274"/>
      <c r="J48" s="274"/>
      <c r="K48" s="274"/>
      <c r="L48" s="274"/>
      <c r="M48" s="275"/>
      <c r="N48" s="151"/>
      <c r="P48" s="117">
        <v>7</v>
      </c>
      <c r="Q48" s="117" t="s">
        <v>9</v>
      </c>
      <c r="R48" s="115" t="s">
        <v>160</v>
      </c>
      <c r="S48" s="116"/>
      <c r="T48" s="115"/>
      <c r="U48" s="115"/>
      <c r="V48" s="115"/>
      <c r="W48" s="102"/>
      <c r="X48" s="102"/>
      <c r="Y48" s="102"/>
      <c r="Z48" s="102"/>
      <c r="AA48" s="102"/>
      <c r="AD48" s="103"/>
      <c r="AE48" s="103"/>
      <c r="AF48" s="103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:51" ht="25" customHeight="1" x14ac:dyDescent="0.35">
      <c r="B49" s="302"/>
      <c r="C49" s="303"/>
      <c r="D49" s="303"/>
      <c r="E49" s="303"/>
      <c r="F49" s="303"/>
      <c r="G49" s="304"/>
      <c r="H49" s="273"/>
      <c r="I49" s="274"/>
      <c r="J49" s="274"/>
      <c r="K49" s="274"/>
      <c r="L49" s="274"/>
      <c r="M49" s="275"/>
      <c r="N49" s="151"/>
      <c r="P49" s="117">
        <v>8</v>
      </c>
      <c r="R49" s="115" t="s">
        <v>161</v>
      </c>
      <c r="S49" s="116"/>
      <c r="T49" s="115"/>
      <c r="U49" s="115"/>
      <c r="V49" s="115"/>
      <c r="W49" s="102"/>
      <c r="X49" s="102"/>
      <c r="Y49" s="102"/>
      <c r="Z49" s="102"/>
      <c r="AA49" s="102"/>
      <c r="AD49" s="103"/>
      <c r="AE49" s="103"/>
      <c r="AF49" s="103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:51" ht="25" customHeight="1" thickBot="1" x14ac:dyDescent="0.4">
      <c r="B50" s="305"/>
      <c r="C50" s="306"/>
      <c r="D50" s="306"/>
      <c r="E50" s="306"/>
      <c r="F50" s="306"/>
      <c r="G50" s="307"/>
      <c r="H50" s="276"/>
      <c r="I50" s="277"/>
      <c r="J50" s="277"/>
      <c r="K50" s="277"/>
      <c r="L50" s="277"/>
      <c r="M50" s="278"/>
      <c r="N50" s="155"/>
      <c r="P50" s="117">
        <v>9</v>
      </c>
      <c r="Q50" s="156" t="s">
        <v>118</v>
      </c>
      <c r="R50" s="115" t="s">
        <v>41</v>
      </c>
      <c r="S50" s="116"/>
      <c r="T50" s="115"/>
      <c r="U50" s="115"/>
      <c r="V50" s="115"/>
      <c r="W50" s="102"/>
      <c r="X50" s="102"/>
      <c r="Y50" s="102"/>
      <c r="Z50" s="102"/>
      <c r="AA50" s="102"/>
      <c r="AD50" s="103"/>
      <c r="AE50" s="103"/>
      <c r="AF50" s="103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:51" ht="25.25" customHeight="1" thickBot="1" x14ac:dyDescent="0.4">
      <c r="B51" s="308" t="s">
        <v>221</v>
      </c>
      <c r="C51" s="309"/>
      <c r="D51" s="309"/>
      <c r="E51" s="309"/>
      <c r="F51" s="309"/>
      <c r="G51" s="310"/>
      <c r="H51" s="265" t="s">
        <v>282</v>
      </c>
      <c r="I51" s="227"/>
      <c r="J51" s="227"/>
      <c r="K51" s="227"/>
      <c r="L51" s="227"/>
      <c r="M51" s="228"/>
      <c r="N51" s="155"/>
      <c r="P51" s="117">
        <v>10</v>
      </c>
      <c r="Q51" s="157" t="s">
        <v>174</v>
      </c>
      <c r="R51" s="102"/>
      <c r="T51" s="115"/>
      <c r="U51" s="115"/>
      <c r="V51" s="115"/>
      <c r="W51" s="102"/>
      <c r="X51" s="102"/>
      <c r="Y51" s="102"/>
      <c r="Z51" s="102"/>
      <c r="AA51" s="102"/>
      <c r="AD51" s="103"/>
      <c r="AE51" s="103"/>
      <c r="AF51" s="103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</row>
    <row r="52" spans="2:51" ht="25" customHeight="1" x14ac:dyDescent="0.35">
      <c r="B52" s="266" t="s">
        <v>185</v>
      </c>
      <c r="C52" s="267"/>
      <c r="D52" s="119" t="s">
        <v>37</v>
      </c>
      <c r="E52" s="119" t="s">
        <v>38</v>
      </c>
      <c r="F52" s="121" t="s">
        <v>39</v>
      </c>
      <c r="G52" s="158" t="s">
        <v>18</v>
      </c>
      <c r="H52" s="270" t="s">
        <v>275</v>
      </c>
      <c r="I52" s="271"/>
      <c r="J52" s="271"/>
      <c r="K52" s="271"/>
      <c r="L52" s="271"/>
      <c r="M52" s="272"/>
      <c r="N52" s="155"/>
      <c r="P52" s="117" t="s">
        <v>19</v>
      </c>
      <c r="Q52" s="157" t="s">
        <v>175</v>
      </c>
      <c r="R52" s="102"/>
      <c r="S52" s="116"/>
      <c r="T52" s="115"/>
      <c r="U52" s="115"/>
      <c r="V52" s="115"/>
      <c r="W52" s="102"/>
      <c r="X52" s="102"/>
      <c r="Y52" s="102"/>
      <c r="Z52" s="102"/>
      <c r="AA52" s="102"/>
      <c r="AD52" s="103"/>
      <c r="AE52" s="103"/>
      <c r="AF52" s="103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</row>
    <row r="53" spans="2:51" ht="25" customHeight="1" x14ac:dyDescent="0.35">
      <c r="B53" s="268"/>
      <c r="C53" s="269"/>
      <c r="D53" s="12"/>
      <c r="E53" s="12"/>
      <c r="F53" s="12"/>
      <c r="G53" s="4" t="s">
        <v>118</v>
      </c>
      <c r="H53" s="273"/>
      <c r="I53" s="274"/>
      <c r="J53" s="274"/>
      <c r="K53" s="274"/>
      <c r="L53" s="274"/>
      <c r="M53" s="275"/>
      <c r="N53" s="155"/>
      <c r="P53" s="159"/>
      <c r="Q53" s="157" t="s">
        <v>176</v>
      </c>
      <c r="R53" s="102"/>
      <c r="S53" s="117"/>
      <c r="T53" s="115"/>
      <c r="U53" s="115"/>
      <c r="V53" s="115"/>
      <c r="W53" s="102"/>
      <c r="X53" s="102"/>
      <c r="Y53" s="102"/>
      <c r="Z53" s="102"/>
      <c r="AA53" s="102"/>
      <c r="AD53" s="103"/>
      <c r="AE53" s="103"/>
      <c r="AF53" s="103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</row>
    <row r="54" spans="2:51" ht="25" customHeight="1" x14ac:dyDescent="0.35">
      <c r="B54" s="279" t="s">
        <v>190</v>
      </c>
      <c r="C54" s="280"/>
      <c r="D54" s="87"/>
      <c r="E54" s="281" t="s">
        <v>186</v>
      </c>
      <c r="F54" s="282"/>
      <c r="G54" s="161">
        <f>D54*E37</f>
        <v>0</v>
      </c>
      <c r="H54" s="273"/>
      <c r="I54" s="274"/>
      <c r="J54" s="274"/>
      <c r="K54" s="274"/>
      <c r="L54" s="274"/>
      <c r="M54" s="275"/>
      <c r="N54" s="155"/>
      <c r="Q54" s="159"/>
      <c r="R54" s="102"/>
      <c r="S54" s="160"/>
      <c r="V54" s="115"/>
      <c r="W54" s="102"/>
      <c r="X54" s="102"/>
      <c r="Y54" s="102"/>
      <c r="Z54" s="102"/>
      <c r="AA54" s="102"/>
      <c r="AD54" s="103"/>
      <c r="AE54" s="103"/>
      <c r="AF54" s="103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</row>
    <row r="55" spans="2:51" ht="25" customHeight="1" x14ac:dyDescent="0.35">
      <c r="B55" s="125" t="s">
        <v>164</v>
      </c>
      <c r="C55" s="12"/>
      <c r="D55" s="119" t="s">
        <v>18</v>
      </c>
      <c r="E55" s="5" t="s">
        <v>118</v>
      </c>
      <c r="F55" s="126" t="s">
        <v>203</v>
      </c>
      <c r="G55" s="21">
        <v>0</v>
      </c>
      <c r="H55" s="273"/>
      <c r="I55" s="274"/>
      <c r="J55" s="274"/>
      <c r="K55" s="274"/>
      <c r="L55" s="274"/>
      <c r="M55" s="275"/>
      <c r="N55" s="155"/>
      <c r="P55" s="159"/>
      <c r="S55" s="160"/>
      <c r="T55" s="116"/>
      <c r="U55" s="115"/>
      <c r="V55" s="115"/>
      <c r="W55" s="102"/>
      <c r="X55" s="102"/>
      <c r="Y55" s="102"/>
      <c r="Z55" s="102"/>
      <c r="AA55" s="102"/>
      <c r="AD55" s="103"/>
      <c r="AE55" s="103"/>
      <c r="AF55" s="103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</row>
    <row r="56" spans="2:51" ht="25" customHeight="1" x14ac:dyDescent="0.35">
      <c r="B56" s="118" t="s">
        <v>181</v>
      </c>
      <c r="C56" s="13" t="s">
        <v>118</v>
      </c>
      <c r="D56" s="126" t="s">
        <v>200</v>
      </c>
      <c r="E56" s="19">
        <v>0</v>
      </c>
      <c r="F56" s="283" t="s">
        <v>204</v>
      </c>
      <c r="G56" s="286">
        <f>E56+E57+E58+G55</f>
        <v>0</v>
      </c>
      <c r="H56" s="273"/>
      <c r="I56" s="274"/>
      <c r="J56" s="274"/>
      <c r="K56" s="274"/>
      <c r="L56" s="274"/>
      <c r="M56" s="275"/>
      <c r="P56" s="159"/>
      <c r="Q56" s="159"/>
      <c r="R56" s="115"/>
      <c r="S56" s="160"/>
      <c r="T56" s="116"/>
      <c r="U56" s="115"/>
      <c r="V56" s="115"/>
      <c r="W56" s="102"/>
      <c r="X56" s="102"/>
      <c r="Y56" s="102"/>
      <c r="Z56" s="102"/>
      <c r="AA56" s="102"/>
      <c r="AD56" s="103"/>
      <c r="AE56" s="103"/>
      <c r="AF56" s="103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</row>
    <row r="57" spans="2:51" ht="25" customHeight="1" x14ac:dyDescent="0.35">
      <c r="B57" s="118" t="s">
        <v>182</v>
      </c>
      <c r="C57" s="13" t="s">
        <v>118</v>
      </c>
      <c r="D57" s="126" t="s">
        <v>201</v>
      </c>
      <c r="E57" s="19">
        <v>0</v>
      </c>
      <c r="F57" s="284"/>
      <c r="G57" s="287"/>
      <c r="H57" s="273"/>
      <c r="I57" s="274"/>
      <c r="J57" s="274"/>
      <c r="K57" s="274"/>
      <c r="L57" s="274"/>
      <c r="M57" s="275"/>
      <c r="P57" s="159"/>
      <c r="Q57" s="159"/>
      <c r="R57" s="162"/>
      <c r="S57" s="160"/>
      <c r="T57" s="116"/>
      <c r="U57" s="115"/>
      <c r="V57" s="115"/>
      <c r="W57" s="102"/>
      <c r="X57" s="102"/>
      <c r="Y57" s="102"/>
      <c r="Z57" s="102"/>
      <c r="AA57" s="102"/>
      <c r="AD57" s="103"/>
      <c r="AE57" s="103"/>
      <c r="AF57" s="103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</row>
    <row r="58" spans="2:51" ht="25" customHeight="1" x14ac:dyDescent="0.35">
      <c r="B58" s="118" t="s">
        <v>183</v>
      </c>
      <c r="C58" s="13" t="s">
        <v>118</v>
      </c>
      <c r="D58" s="126" t="s">
        <v>202</v>
      </c>
      <c r="E58" s="19">
        <v>0</v>
      </c>
      <c r="F58" s="285"/>
      <c r="G58" s="288"/>
      <c r="H58" s="273"/>
      <c r="I58" s="274"/>
      <c r="J58" s="274"/>
      <c r="K58" s="274"/>
      <c r="L58" s="274"/>
      <c r="M58" s="275"/>
      <c r="P58" s="163"/>
      <c r="Q58" s="159"/>
      <c r="R58" s="162"/>
      <c r="S58" s="160"/>
      <c r="T58" s="115"/>
      <c r="U58" s="115"/>
      <c r="V58" s="115"/>
      <c r="W58" s="102"/>
      <c r="X58" s="102"/>
      <c r="Y58" s="102"/>
      <c r="Z58" s="102"/>
      <c r="AA58" s="102"/>
      <c r="AD58" s="103"/>
      <c r="AE58" s="103"/>
      <c r="AF58" s="103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</row>
    <row r="59" spans="2:51" ht="25" customHeight="1" x14ac:dyDescent="0.35">
      <c r="B59" s="120" t="s">
        <v>165</v>
      </c>
      <c r="C59" s="13" t="s">
        <v>118</v>
      </c>
      <c r="D59" s="126" t="s">
        <v>170</v>
      </c>
      <c r="E59" s="5" t="s">
        <v>118</v>
      </c>
      <c r="F59" s="154" t="s">
        <v>171</v>
      </c>
      <c r="G59" s="14" t="s">
        <v>118</v>
      </c>
      <c r="H59" s="273"/>
      <c r="I59" s="274"/>
      <c r="J59" s="274"/>
      <c r="K59" s="274"/>
      <c r="L59" s="274"/>
      <c r="M59" s="275"/>
      <c r="O59" s="102"/>
      <c r="P59" s="163"/>
      <c r="Q59" s="159"/>
      <c r="R59" s="164"/>
      <c r="S59" s="160"/>
      <c r="T59" s="117"/>
      <c r="U59" s="115"/>
      <c r="V59" s="115"/>
      <c r="W59" s="102"/>
      <c r="X59" s="102"/>
      <c r="Y59" s="102"/>
      <c r="Z59" s="102"/>
      <c r="AD59" s="103"/>
      <c r="AE59" s="103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2:51" ht="25" customHeight="1" x14ac:dyDescent="0.35">
      <c r="B60" s="279" t="s">
        <v>172</v>
      </c>
      <c r="C60" s="289"/>
      <c r="D60" s="280"/>
      <c r="E60" s="20"/>
      <c r="F60" s="122" t="s">
        <v>180</v>
      </c>
      <c r="G60" s="22"/>
      <c r="H60" s="273"/>
      <c r="I60" s="274"/>
      <c r="J60" s="274"/>
      <c r="K60" s="274"/>
      <c r="L60" s="274"/>
      <c r="M60" s="275"/>
      <c r="O60" s="102" t="s">
        <v>36</v>
      </c>
      <c r="P60" s="159"/>
      <c r="Q60" s="159"/>
      <c r="R60" s="164"/>
      <c r="S60" s="160"/>
      <c r="T60" s="115"/>
      <c r="U60" s="102"/>
      <c r="V60" s="102"/>
      <c r="W60" s="102"/>
      <c r="X60" s="102"/>
      <c r="Y60" s="102"/>
      <c r="Z60" s="102"/>
      <c r="AD60" s="103"/>
      <c r="AE60" s="103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2:51" ht="25" customHeight="1" x14ac:dyDescent="0.35">
      <c r="B61" s="279" t="s">
        <v>168</v>
      </c>
      <c r="C61" s="289"/>
      <c r="D61" s="280"/>
      <c r="E61" s="165">
        <f>IF(D28="Returnable",D54*G34+C55+2.5,D54*G35+C55+2.5)</f>
        <v>2.5</v>
      </c>
      <c r="F61" s="119" t="s">
        <v>18</v>
      </c>
      <c r="G61" s="166" t="str">
        <f>E55</f>
        <v>SELECT</v>
      </c>
      <c r="H61" s="273"/>
      <c r="I61" s="274"/>
      <c r="J61" s="274"/>
      <c r="K61" s="274"/>
      <c r="L61" s="274"/>
      <c r="M61" s="275"/>
      <c r="O61" s="102"/>
      <c r="P61" s="159"/>
      <c r="Q61" s="163"/>
      <c r="R61" s="162"/>
      <c r="S61" s="160"/>
      <c r="T61" s="102"/>
      <c r="U61" s="102"/>
      <c r="V61" s="102"/>
      <c r="W61" s="102"/>
      <c r="X61" s="102"/>
      <c r="Y61" s="102"/>
      <c r="Z61" s="102"/>
      <c r="AD61" s="103"/>
      <c r="AE61" s="103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2:51" ht="25" customHeight="1" x14ac:dyDescent="0.35">
      <c r="B62" s="279" t="s">
        <v>169</v>
      </c>
      <c r="C62" s="289"/>
      <c r="D62" s="280"/>
      <c r="E62" s="167">
        <f>E61*E60</f>
        <v>0</v>
      </c>
      <c r="F62" s="119" t="s">
        <v>18</v>
      </c>
      <c r="G62" s="166" t="str">
        <f>E55</f>
        <v>SELECT</v>
      </c>
      <c r="H62" s="273"/>
      <c r="I62" s="274"/>
      <c r="J62" s="274"/>
      <c r="K62" s="274"/>
      <c r="L62" s="274"/>
      <c r="M62" s="275"/>
      <c r="O62" s="102"/>
      <c r="P62" s="159"/>
      <c r="Q62" s="163"/>
      <c r="R62" s="162"/>
      <c r="S62" s="160"/>
      <c r="T62" s="102"/>
      <c r="U62" s="102"/>
      <c r="V62" s="102"/>
      <c r="W62" s="102"/>
      <c r="X62" s="102"/>
      <c r="Y62" s="102"/>
      <c r="Z62" s="102"/>
      <c r="AD62" s="103"/>
      <c r="AE62" s="103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2:51" ht="25" customHeight="1" thickBot="1" x14ac:dyDescent="0.4">
      <c r="B63" s="252"/>
      <c r="C63" s="253"/>
      <c r="D63" s="253"/>
      <c r="E63" s="253"/>
      <c r="F63" s="253"/>
      <c r="G63" s="254"/>
      <c r="H63" s="276"/>
      <c r="I63" s="277"/>
      <c r="J63" s="277"/>
      <c r="K63" s="277"/>
      <c r="L63" s="277"/>
      <c r="M63" s="278"/>
      <c r="O63" s="102"/>
      <c r="P63" s="159"/>
      <c r="Q63" s="159"/>
      <c r="R63" s="168"/>
      <c r="S63" s="160"/>
      <c r="T63" s="102"/>
      <c r="U63" s="102"/>
      <c r="V63" s="102"/>
      <c r="W63" s="102"/>
      <c r="X63" s="102"/>
      <c r="Y63" s="102"/>
      <c r="Z63" s="102"/>
      <c r="AD63" s="103"/>
      <c r="AE63" s="103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2:51" ht="25.25" customHeight="1" thickBot="1" x14ac:dyDescent="0.4">
      <c r="B64" s="255" t="s">
        <v>222</v>
      </c>
      <c r="C64" s="256"/>
      <c r="D64" s="256"/>
      <c r="E64" s="227"/>
      <c r="F64" s="227"/>
      <c r="G64" s="227"/>
      <c r="H64" s="256"/>
      <c r="I64" s="256"/>
      <c r="J64" s="227"/>
      <c r="K64" s="227"/>
      <c r="L64" s="227"/>
      <c r="M64" s="228"/>
      <c r="O64" s="102"/>
      <c r="P64" s="159"/>
      <c r="Q64" s="159"/>
      <c r="R64" s="102"/>
      <c r="S64" s="117"/>
      <c r="T64" s="102"/>
      <c r="U64" s="102"/>
      <c r="V64" s="102"/>
      <c r="W64" s="102"/>
      <c r="X64" s="102"/>
      <c r="Y64" s="102"/>
      <c r="Z64" s="102"/>
      <c r="AD64" s="103"/>
      <c r="AE64" s="103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2:50" ht="20" customHeight="1" x14ac:dyDescent="0.35">
      <c r="B65" s="257" t="s">
        <v>211</v>
      </c>
      <c r="C65" s="258"/>
      <c r="D65" s="261">
        <f>G29*D54</f>
        <v>0</v>
      </c>
      <c r="E65" s="258" t="s">
        <v>257</v>
      </c>
      <c r="F65" s="258"/>
      <c r="G65" s="261">
        <f>E46*D54</f>
        <v>0</v>
      </c>
      <c r="H65" s="258" t="s">
        <v>204</v>
      </c>
      <c r="I65" s="258"/>
      <c r="J65" s="261">
        <f>G56</f>
        <v>0</v>
      </c>
      <c r="K65" s="258" t="s">
        <v>210</v>
      </c>
      <c r="L65" s="258"/>
      <c r="M65" s="263">
        <f>D65+G65+J65</f>
        <v>0</v>
      </c>
      <c r="O65" s="102"/>
      <c r="P65" s="159"/>
      <c r="Q65" s="159"/>
      <c r="R65" s="102"/>
      <c r="S65" s="117"/>
      <c r="T65" s="102"/>
      <c r="U65" s="102"/>
      <c r="V65" s="102"/>
      <c r="W65" s="102"/>
      <c r="X65" s="102"/>
      <c r="Y65" s="102"/>
      <c r="Z65" s="102"/>
      <c r="AD65" s="103"/>
      <c r="AE65" s="103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2:50" ht="20" customHeight="1" x14ac:dyDescent="0.35">
      <c r="B66" s="259"/>
      <c r="C66" s="260"/>
      <c r="D66" s="262"/>
      <c r="E66" s="260"/>
      <c r="F66" s="260"/>
      <c r="G66" s="262"/>
      <c r="H66" s="260"/>
      <c r="I66" s="260"/>
      <c r="J66" s="262"/>
      <c r="K66" s="260"/>
      <c r="L66" s="260"/>
      <c r="M66" s="264"/>
      <c r="O66" s="102"/>
      <c r="P66" s="159"/>
      <c r="Q66" s="159"/>
      <c r="R66" s="102"/>
      <c r="S66" s="160"/>
      <c r="T66" s="102"/>
      <c r="U66" s="102"/>
      <c r="V66" s="102"/>
      <c r="W66" s="102"/>
      <c r="X66" s="102"/>
      <c r="Y66" s="102"/>
      <c r="Z66" s="102"/>
      <c r="AD66" s="103"/>
      <c r="AE66" s="103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2:50" ht="20.399999999999999" customHeight="1" x14ac:dyDescent="0.35">
      <c r="B67" s="234" t="s">
        <v>192</v>
      </c>
      <c r="C67" s="235"/>
      <c r="D67" s="238" t="s">
        <v>41</v>
      </c>
      <c r="E67" s="238"/>
      <c r="F67" s="238"/>
      <c r="G67" s="238"/>
      <c r="H67" s="238"/>
      <c r="I67" s="238"/>
      <c r="J67" s="235" t="s">
        <v>191</v>
      </c>
      <c r="K67" s="235"/>
      <c r="L67" s="235"/>
      <c r="M67" s="240" t="s">
        <v>118</v>
      </c>
      <c r="O67" s="102"/>
      <c r="P67" s="159"/>
      <c r="Q67" s="159"/>
      <c r="R67" s="102"/>
      <c r="S67" s="160"/>
      <c r="T67" s="102"/>
      <c r="U67" s="102"/>
      <c r="V67" s="102"/>
      <c r="W67" s="102"/>
      <c r="X67" s="102"/>
      <c r="Y67" s="102"/>
      <c r="Z67" s="102"/>
      <c r="AD67" s="103"/>
      <c r="AE67" s="103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2:50" ht="20.399999999999999" customHeight="1" x14ac:dyDescent="0.35">
      <c r="B68" s="236"/>
      <c r="C68" s="237"/>
      <c r="D68" s="239"/>
      <c r="E68" s="239"/>
      <c r="F68" s="239"/>
      <c r="G68" s="239"/>
      <c r="H68" s="239"/>
      <c r="I68" s="239"/>
      <c r="J68" s="237"/>
      <c r="K68" s="237"/>
      <c r="L68" s="237"/>
      <c r="M68" s="241"/>
      <c r="O68" s="102"/>
      <c r="P68" s="159"/>
      <c r="Q68" s="159"/>
      <c r="R68" s="102"/>
      <c r="S68" s="160"/>
      <c r="T68" s="102"/>
      <c r="U68" s="102"/>
      <c r="V68" s="102"/>
      <c r="W68" s="102"/>
      <c r="X68" s="102"/>
      <c r="Y68" s="102"/>
      <c r="Z68" s="102"/>
      <c r="AD68" s="103"/>
      <c r="AE68" s="103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2:50" ht="25.25" customHeight="1" thickBot="1" x14ac:dyDescent="0.4">
      <c r="B69" s="242" t="s">
        <v>223</v>
      </c>
      <c r="C69" s="243"/>
      <c r="D69" s="243"/>
      <c r="E69" s="243"/>
      <c r="F69" s="243"/>
      <c r="G69" s="243"/>
      <c r="H69" s="244"/>
      <c r="I69" s="244"/>
      <c r="J69" s="243"/>
      <c r="K69" s="243"/>
      <c r="L69" s="243"/>
      <c r="M69" s="245"/>
      <c r="N69" s="116"/>
      <c r="O69" s="102"/>
      <c r="P69" s="159"/>
      <c r="Q69" s="159"/>
      <c r="R69" s="102"/>
      <c r="S69" s="160"/>
      <c r="T69" s="102"/>
      <c r="U69" s="102"/>
      <c r="V69" s="102"/>
      <c r="W69" s="102"/>
      <c r="X69" s="102"/>
      <c r="Y69" s="102"/>
      <c r="Z69" s="102"/>
      <c r="AD69" s="103"/>
      <c r="AE69" s="103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2:50" ht="20" customHeight="1" x14ac:dyDescent="0.35">
      <c r="B70" s="246" t="s">
        <v>252</v>
      </c>
      <c r="C70" s="248">
        <f>(D14/25.4)*(E14/25.4)*(F14/25.4)</f>
        <v>0</v>
      </c>
      <c r="D70" s="169" t="s">
        <v>18</v>
      </c>
      <c r="E70" s="250" t="s">
        <v>253</v>
      </c>
      <c r="F70" s="248">
        <f>D27*E27*F27</f>
        <v>0</v>
      </c>
      <c r="G70" s="169" t="s">
        <v>18</v>
      </c>
      <c r="H70" s="246" t="s">
        <v>29</v>
      </c>
      <c r="I70" s="220" t="e">
        <f>E37/F70</f>
        <v>#DIV/0!</v>
      </c>
      <c r="J70" s="169" t="s">
        <v>18</v>
      </c>
      <c r="K70" s="222" t="s">
        <v>255</v>
      </c>
      <c r="L70" s="224">
        <f>(C70*F70/1728)/100</f>
        <v>0</v>
      </c>
      <c r="M70" s="169" t="s">
        <v>18</v>
      </c>
      <c r="N70" s="116"/>
      <c r="O70" s="102"/>
      <c r="P70" s="159"/>
      <c r="Q70" s="159"/>
      <c r="R70" s="102"/>
      <c r="S70" s="102"/>
      <c r="T70" s="102"/>
      <c r="U70" s="102"/>
      <c r="V70" s="102"/>
      <c r="W70" s="102"/>
      <c r="X70" s="102"/>
      <c r="Y70" s="102"/>
      <c r="Z70" s="102"/>
      <c r="AD70" s="103"/>
      <c r="AE70" s="103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2:50" s="115" customFormat="1" ht="20" customHeight="1" thickBot="1" x14ac:dyDescent="0.4">
      <c r="B71" s="247"/>
      <c r="C71" s="249"/>
      <c r="D71" s="170" t="s">
        <v>259</v>
      </c>
      <c r="E71" s="251"/>
      <c r="F71" s="249"/>
      <c r="G71" s="170" t="s">
        <v>259</v>
      </c>
      <c r="H71" s="247"/>
      <c r="I71" s="221"/>
      <c r="J71" s="170" t="str">
        <f>D71</f>
        <v>INCHES</v>
      </c>
      <c r="K71" s="223"/>
      <c r="L71" s="225" t="e">
        <f>#REF!*B67/1728</f>
        <v>#REF!</v>
      </c>
      <c r="M71" s="170" t="s">
        <v>256</v>
      </c>
      <c r="P71" s="162"/>
      <c r="Q71" s="159"/>
      <c r="R71" s="102"/>
    </row>
    <row r="72" spans="2:50" s="115" customFormat="1" ht="25.25" customHeight="1" thickBot="1" x14ac:dyDescent="0.4">
      <c r="B72" s="226" t="s">
        <v>224</v>
      </c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8"/>
      <c r="P72" s="162"/>
      <c r="Q72" s="159"/>
      <c r="R72" s="102"/>
    </row>
    <row r="73" spans="2:50" ht="25" customHeight="1" thickBot="1" x14ac:dyDescent="0.4">
      <c r="B73" s="171"/>
      <c r="C73" s="172" t="s">
        <v>30</v>
      </c>
      <c r="D73" s="229" t="s">
        <v>31</v>
      </c>
      <c r="E73" s="230"/>
      <c r="F73" s="231" t="s">
        <v>32</v>
      </c>
      <c r="G73" s="232"/>
      <c r="H73" s="232"/>
      <c r="I73" s="233"/>
      <c r="J73" s="230" t="s">
        <v>33</v>
      </c>
      <c r="K73" s="230"/>
      <c r="L73" s="173" t="s">
        <v>34</v>
      </c>
      <c r="M73" s="174" t="s">
        <v>35</v>
      </c>
      <c r="N73" s="116"/>
      <c r="O73" s="102"/>
      <c r="P73" s="175"/>
      <c r="Q73" s="102"/>
      <c r="S73" s="162"/>
      <c r="T73" s="102"/>
      <c r="U73" s="102"/>
      <c r="V73" s="102"/>
      <c r="W73" s="102"/>
      <c r="X73" s="102"/>
      <c r="Y73" s="102"/>
      <c r="Z73" s="102"/>
      <c r="AD73" s="103"/>
      <c r="AE73" s="103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2:50" ht="25" customHeight="1" x14ac:dyDescent="0.35">
      <c r="B74" s="209" t="s">
        <v>17</v>
      </c>
      <c r="C74" s="176" t="s">
        <v>23</v>
      </c>
      <c r="D74" s="212"/>
      <c r="E74" s="213"/>
      <c r="F74" s="214"/>
      <c r="G74" s="215"/>
      <c r="H74" s="215"/>
      <c r="I74" s="212"/>
      <c r="J74" s="213"/>
      <c r="K74" s="213"/>
      <c r="L74" s="23"/>
      <c r="M74" s="7" t="s">
        <v>118</v>
      </c>
      <c r="N74" s="116"/>
      <c r="O74" s="102"/>
      <c r="Q74" s="115"/>
      <c r="S74" s="162"/>
      <c r="T74" s="102"/>
      <c r="U74" s="102"/>
      <c r="V74" s="102"/>
      <c r="W74" s="102"/>
      <c r="X74" s="102"/>
      <c r="Y74" s="102"/>
      <c r="Z74" s="102"/>
      <c r="AD74" s="103"/>
      <c r="AE74" s="103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</row>
    <row r="75" spans="2:50" ht="25" customHeight="1" x14ac:dyDescent="0.35">
      <c r="B75" s="210"/>
      <c r="C75" s="177" t="s">
        <v>20</v>
      </c>
      <c r="D75" s="216"/>
      <c r="E75" s="217"/>
      <c r="F75" s="218"/>
      <c r="G75" s="219"/>
      <c r="H75" s="219"/>
      <c r="I75" s="216"/>
      <c r="J75" s="217"/>
      <c r="K75" s="217"/>
      <c r="L75" s="24"/>
      <c r="M75" s="8" t="s">
        <v>118</v>
      </c>
      <c r="O75" s="102"/>
      <c r="Q75" s="115"/>
      <c r="S75" s="175"/>
      <c r="T75" s="102"/>
      <c r="U75" s="102"/>
      <c r="V75" s="102"/>
      <c r="W75" s="102"/>
      <c r="X75" s="102"/>
      <c r="Y75" s="102"/>
      <c r="Z75" s="102"/>
      <c r="AD75" s="103"/>
      <c r="AE75" s="103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</row>
    <row r="76" spans="2:50" s="135" customFormat="1" ht="25" customHeight="1" x14ac:dyDescent="0.35">
      <c r="B76" s="210"/>
      <c r="C76" s="177" t="s">
        <v>21</v>
      </c>
      <c r="D76" s="216"/>
      <c r="E76" s="217"/>
      <c r="F76" s="218"/>
      <c r="G76" s="219"/>
      <c r="H76" s="219"/>
      <c r="I76" s="216"/>
      <c r="J76" s="217"/>
      <c r="K76" s="217"/>
      <c r="L76" s="24"/>
      <c r="M76" s="8" t="s">
        <v>118</v>
      </c>
      <c r="N76" s="101"/>
      <c r="O76" s="115"/>
      <c r="P76" s="102"/>
      <c r="Q76" s="162"/>
      <c r="R76" s="101"/>
      <c r="S76" s="102"/>
      <c r="T76" s="102"/>
      <c r="U76" s="115"/>
      <c r="V76" s="115"/>
      <c r="W76" s="115"/>
      <c r="X76" s="115"/>
      <c r="Y76" s="115"/>
      <c r="Z76" s="115"/>
      <c r="AA76" s="145"/>
      <c r="AB76" s="145"/>
      <c r="AC76" s="145"/>
      <c r="AD76" s="145"/>
      <c r="AE76" s="145"/>
      <c r="AF76" s="116"/>
      <c r="AG76" s="116"/>
      <c r="AH76" s="116"/>
      <c r="AI76" s="116"/>
      <c r="AJ76" s="116"/>
    </row>
    <row r="77" spans="2:50" s="135" customFormat="1" ht="25" customHeight="1" thickBot="1" x14ac:dyDescent="0.4">
      <c r="B77" s="211"/>
      <c r="C77" s="178" t="s">
        <v>22</v>
      </c>
      <c r="D77" s="200"/>
      <c r="E77" s="201"/>
      <c r="F77" s="202"/>
      <c r="G77" s="203"/>
      <c r="H77" s="203"/>
      <c r="I77" s="200"/>
      <c r="J77" s="201"/>
      <c r="K77" s="201"/>
      <c r="L77" s="25"/>
      <c r="M77" s="9" t="s">
        <v>118</v>
      </c>
      <c r="N77" s="101"/>
      <c r="O77" s="115"/>
      <c r="P77" s="102" t="s">
        <v>36</v>
      </c>
      <c r="Q77" s="162"/>
      <c r="R77" s="101"/>
      <c r="S77" s="102"/>
      <c r="T77" s="115"/>
      <c r="U77" s="115"/>
      <c r="V77" s="115"/>
      <c r="W77" s="115"/>
      <c r="X77" s="115"/>
      <c r="Y77" s="115"/>
      <c r="Z77" s="115"/>
      <c r="AA77" s="145"/>
      <c r="AB77" s="145"/>
      <c r="AC77" s="145"/>
      <c r="AD77" s="145"/>
      <c r="AE77" s="145"/>
      <c r="AF77" s="116"/>
      <c r="AG77" s="116"/>
      <c r="AH77" s="116"/>
      <c r="AI77" s="116"/>
      <c r="AJ77" s="116"/>
    </row>
    <row r="78" spans="2:50" ht="25" customHeight="1" thickBot="1" x14ac:dyDescent="0.4">
      <c r="B78" s="179" t="s">
        <v>3</v>
      </c>
      <c r="C78" s="180" t="s">
        <v>24</v>
      </c>
      <c r="D78" s="204"/>
      <c r="E78" s="205"/>
      <c r="F78" s="206"/>
      <c r="G78" s="207"/>
      <c r="H78" s="207"/>
      <c r="I78" s="208"/>
      <c r="J78" s="205"/>
      <c r="K78" s="205"/>
      <c r="L78" s="6"/>
      <c r="M78" s="10" t="s">
        <v>118</v>
      </c>
      <c r="O78" s="102"/>
      <c r="P78" s="162"/>
      <c r="Q78" s="181"/>
      <c r="S78" s="102"/>
      <c r="T78" s="115"/>
      <c r="U78" s="102"/>
      <c r="V78" s="102"/>
      <c r="W78" s="102"/>
      <c r="X78" s="102"/>
      <c r="Y78" s="102"/>
      <c r="Z78" s="102"/>
      <c r="AD78" s="103"/>
      <c r="AE78" s="103"/>
      <c r="AF78" s="101"/>
      <c r="AG78" s="101"/>
      <c r="AH78" s="101"/>
      <c r="AI78" s="101"/>
      <c r="AJ78" s="101"/>
    </row>
    <row r="79" spans="2:50" ht="25" customHeight="1" thickBot="1" x14ac:dyDescent="0.4">
      <c r="B79" s="186" t="s">
        <v>47</v>
      </c>
      <c r="C79" s="187"/>
      <c r="D79" s="188" t="s">
        <v>36</v>
      </c>
      <c r="E79" s="189"/>
      <c r="F79" s="189"/>
      <c r="G79" s="189"/>
      <c r="H79" s="189"/>
      <c r="I79" s="189"/>
      <c r="J79" s="189"/>
      <c r="K79" s="189"/>
      <c r="L79" s="189"/>
      <c r="M79" s="190"/>
      <c r="O79" s="102"/>
      <c r="Q79" s="102"/>
      <c r="S79" s="102"/>
      <c r="T79" s="162"/>
      <c r="U79" s="102"/>
      <c r="V79" s="102"/>
      <c r="W79" s="102"/>
      <c r="X79" s="102"/>
      <c r="Y79" s="102"/>
      <c r="Z79" s="102"/>
      <c r="AD79" s="103"/>
      <c r="AE79" s="103"/>
      <c r="AF79" s="101"/>
      <c r="AG79" s="101"/>
      <c r="AH79" s="101"/>
      <c r="AI79" s="101"/>
      <c r="AJ79" s="101"/>
    </row>
    <row r="80" spans="2:50" ht="25" customHeight="1" thickBot="1" x14ac:dyDescent="0.4">
      <c r="B80" s="186" t="s">
        <v>254</v>
      </c>
      <c r="C80" s="187"/>
      <c r="D80" s="191"/>
      <c r="E80" s="192"/>
      <c r="F80" s="192"/>
      <c r="G80" s="192"/>
      <c r="H80" s="192"/>
      <c r="I80" s="192"/>
      <c r="J80" s="192"/>
      <c r="K80" s="192"/>
      <c r="L80" s="192"/>
      <c r="M80" s="193"/>
      <c r="O80" s="182"/>
      <c r="Q80" s="102"/>
      <c r="S80" s="102"/>
      <c r="T80" s="162"/>
      <c r="U80" s="102"/>
      <c r="V80" s="102"/>
      <c r="W80" s="102"/>
      <c r="X80" s="102"/>
      <c r="Y80" s="102"/>
      <c r="Z80" s="102"/>
      <c r="AD80" s="103"/>
      <c r="AE80" s="103"/>
      <c r="AF80" s="101"/>
      <c r="AG80" s="101"/>
      <c r="AH80" s="101"/>
      <c r="AI80" s="101"/>
      <c r="AJ80" s="101"/>
    </row>
    <row r="81" spans="2:36" ht="25" customHeight="1" thickBot="1" x14ac:dyDescent="0.4">
      <c r="B81" s="194" t="s">
        <v>46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O81" s="102"/>
      <c r="Q81" s="102"/>
      <c r="S81" s="102"/>
      <c r="T81" s="183"/>
      <c r="U81" s="102"/>
      <c r="V81" s="102"/>
      <c r="W81" s="102"/>
      <c r="X81" s="102"/>
      <c r="Y81" s="102"/>
      <c r="Z81" s="102"/>
      <c r="AD81" s="103"/>
      <c r="AE81" s="103"/>
      <c r="AF81" s="101"/>
      <c r="AG81" s="101"/>
      <c r="AH81" s="101"/>
      <c r="AI81" s="101"/>
      <c r="AJ81" s="101"/>
    </row>
    <row r="82" spans="2:36" ht="25" customHeight="1" thickBot="1" x14ac:dyDescent="0.4">
      <c r="B82" s="197" t="s">
        <v>284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9"/>
      <c r="O82" s="102"/>
      <c r="Q82" s="102"/>
      <c r="S82" s="102"/>
      <c r="T82" s="102"/>
      <c r="U82" s="102"/>
      <c r="V82" s="102"/>
      <c r="W82" s="102"/>
      <c r="X82" s="102"/>
      <c r="Y82" s="102"/>
      <c r="Z82" s="102"/>
      <c r="AD82" s="103"/>
      <c r="AE82" s="103"/>
      <c r="AF82" s="101"/>
      <c r="AG82" s="101"/>
      <c r="AH82" s="101"/>
      <c r="AI82" s="101"/>
      <c r="AJ82" s="101"/>
    </row>
    <row r="83" spans="2:36" ht="25.25" customHeight="1" x14ac:dyDescent="0.35">
      <c r="L83" s="185" t="s">
        <v>36</v>
      </c>
      <c r="M83" s="185"/>
      <c r="O83" s="102"/>
      <c r="Q83" s="102"/>
      <c r="S83" s="102"/>
      <c r="T83" s="102"/>
      <c r="U83" s="102"/>
      <c r="V83" s="102"/>
      <c r="W83" s="102"/>
      <c r="X83" s="102"/>
      <c r="Y83" s="102"/>
      <c r="Z83" s="102"/>
      <c r="AD83" s="103"/>
      <c r="AE83" s="103"/>
      <c r="AF83" s="101"/>
      <c r="AG83" s="101"/>
      <c r="AH83" s="101"/>
      <c r="AI83" s="101"/>
      <c r="AJ83" s="101"/>
    </row>
    <row r="84" spans="2:36" ht="20" customHeight="1" x14ac:dyDescent="0.35">
      <c r="O84" s="102"/>
      <c r="Q84" s="102"/>
      <c r="T84" s="102"/>
      <c r="U84" s="102"/>
      <c r="V84" s="102"/>
      <c r="W84" s="102"/>
      <c r="X84" s="102"/>
      <c r="Y84" s="102"/>
      <c r="Z84" s="102"/>
      <c r="AD84" s="103"/>
      <c r="AE84" s="103"/>
    </row>
    <row r="85" spans="2:36" ht="20" customHeight="1" x14ac:dyDescent="0.35">
      <c r="O85" s="162"/>
      <c r="Q85" s="102"/>
      <c r="T85" s="102"/>
      <c r="U85" s="162"/>
      <c r="V85" s="102"/>
      <c r="W85" s="102"/>
      <c r="X85" s="102"/>
      <c r="Y85" s="102"/>
      <c r="Z85" s="102"/>
      <c r="AD85" s="103"/>
      <c r="AE85" s="103"/>
    </row>
    <row r="86" spans="2:36" s="101" customFormat="1" ht="25.25" customHeight="1" x14ac:dyDescent="0.35">
      <c r="B86" s="99"/>
      <c r="C86" s="99"/>
      <c r="D86" s="99"/>
      <c r="E86" s="99"/>
      <c r="F86" s="99"/>
      <c r="G86" s="100"/>
      <c r="H86" s="100"/>
      <c r="I86" s="100"/>
      <c r="J86" s="100"/>
      <c r="K86" s="100"/>
      <c r="L86" s="100"/>
      <c r="M86" s="100"/>
      <c r="O86" s="102"/>
      <c r="P86" s="102"/>
      <c r="Q86" s="102"/>
      <c r="T86" s="162"/>
      <c r="U86" s="102"/>
      <c r="V86" s="102"/>
      <c r="W86" s="102"/>
      <c r="X86" s="102"/>
      <c r="Y86" s="102"/>
      <c r="Z86" s="102"/>
      <c r="AA86" s="103"/>
      <c r="AB86" s="103"/>
      <c r="AC86" s="103"/>
      <c r="AD86" s="103"/>
      <c r="AE86" s="103"/>
    </row>
    <row r="87" spans="2:36" s="101" customFormat="1" ht="25.25" customHeight="1" x14ac:dyDescent="0.35">
      <c r="B87" s="99"/>
      <c r="C87" s="99"/>
      <c r="D87" s="99"/>
      <c r="E87" s="99"/>
      <c r="F87" s="99"/>
      <c r="G87" s="100"/>
      <c r="H87" s="100"/>
      <c r="I87" s="100"/>
      <c r="J87" s="100"/>
      <c r="K87" s="100"/>
      <c r="L87" s="100"/>
      <c r="M87" s="100"/>
      <c r="O87" s="102"/>
      <c r="P87" s="102"/>
      <c r="T87" s="102"/>
      <c r="U87" s="102"/>
      <c r="V87" s="102"/>
      <c r="W87" s="102"/>
      <c r="X87" s="102"/>
      <c r="Y87" s="102"/>
      <c r="Z87" s="102"/>
      <c r="AA87" s="103"/>
      <c r="AB87" s="103"/>
      <c r="AC87" s="103"/>
    </row>
    <row r="88" spans="2:36" s="101" customFormat="1" ht="15.75" customHeight="1" x14ac:dyDescent="0.35">
      <c r="B88" s="99"/>
      <c r="C88" s="99"/>
      <c r="D88" s="99"/>
      <c r="E88" s="99"/>
      <c r="F88" s="99"/>
      <c r="G88" s="100"/>
      <c r="H88" s="100"/>
      <c r="I88" s="100"/>
      <c r="J88" s="100"/>
      <c r="K88" s="100"/>
      <c r="L88" s="100"/>
      <c r="M88" s="100"/>
      <c r="O88" s="102"/>
      <c r="P88" s="102"/>
      <c r="T88" s="102"/>
      <c r="U88" s="102"/>
      <c r="V88" s="102"/>
      <c r="W88" s="102"/>
      <c r="X88" s="102"/>
      <c r="Y88" s="102"/>
      <c r="Z88" s="102"/>
      <c r="AA88" s="103"/>
      <c r="AB88" s="103"/>
      <c r="AC88" s="103"/>
    </row>
    <row r="89" spans="2:36" s="101" customFormat="1" ht="14.25" customHeight="1" x14ac:dyDescent="0.35">
      <c r="B89" s="99"/>
      <c r="C89" s="99"/>
      <c r="D89" s="99"/>
      <c r="E89" s="99"/>
      <c r="F89" s="99"/>
      <c r="G89" s="100"/>
      <c r="H89" s="100"/>
      <c r="I89" s="100"/>
      <c r="J89" s="100"/>
      <c r="K89" s="100"/>
      <c r="L89" s="100"/>
      <c r="M89" s="100"/>
      <c r="P89" s="102"/>
      <c r="T89" s="102"/>
      <c r="Z89" s="103"/>
      <c r="AA89" s="103"/>
      <c r="AB89" s="103"/>
      <c r="AC89" s="103"/>
    </row>
    <row r="90" spans="2:36" s="101" customFormat="1" ht="23.25" customHeight="1" x14ac:dyDescent="0.35">
      <c r="B90" s="99"/>
      <c r="C90" s="99"/>
      <c r="D90" s="99"/>
      <c r="E90" s="99"/>
      <c r="F90" s="99"/>
      <c r="G90" s="100"/>
      <c r="H90" s="100"/>
      <c r="I90" s="100"/>
      <c r="J90" s="100"/>
      <c r="K90" s="100"/>
      <c r="L90" s="100"/>
      <c r="M90" s="100"/>
      <c r="Z90" s="103"/>
      <c r="AA90" s="103"/>
      <c r="AB90" s="103"/>
      <c r="AC90" s="103"/>
    </row>
    <row r="91" spans="2:36" x14ac:dyDescent="0.35">
      <c r="P91" s="101"/>
      <c r="X91" s="101"/>
      <c r="Y91" s="101"/>
    </row>
    <row r="92" spans="2:36" x14ac:dyDescent="0.35">
      <c r="P92" s="101"/>
      <c r="X92" s="101"/>
      <c r="Y92" s="101"/>
    </row>
    <row r="93" spans="2:36" x14ac:dyDescent="0.35">
      <c r="P93" s="101"/>
      <c r="X93" s="101"/>
      <c r="Y93" s="101"/>
    </row>
    <row r="94" spans="2:36" x14ac:dyDescent="0.35">
      <c r="P94" s="101"/>
      <c r="X94" s="101"/>
      <c r="Y94" s="101"/>
    </row>
    <row r="95" spans="2:36" x14ac:dyDescent="0.35">
      <c r="P95" s="101"/>
      <c r="X95" s="101"/>
      <c r="Y95" s="101"/>
    </row>
    <row r="96" spans="2:36" x14ac:dyDescent="0.35">
      <c r="P96" s="101"/>
      <c r="X96" s="101"/>
      <c r="Y96" s="101"/>
    </row>
    <row r="97" spans="8:29" x14ac:dyDescent="0.35">
      <c r="O97" s="102"/>
      <c r="X97" s="101"/>
      <c r="AC97" s="99"/>
    </row>
    <row r="98" spans="8:29" x14ac:dyDescent="0.35">
      <c r="O98" s="102"/>
      <c r="X98" s="101"/>
      <c r="AC98" s="99"/>
    </row>
    <row r="99" spans="8:29" x14ac:dyDescent="0.35">
      <c r="O99" s="102"/>
      <c r="X99" s="101"/>
      <c r="AC99" s="99"/>
    </row>
    <row r="100" spans="8:29" x14ac:dyDescent="0.35">
      <c r="O100" s="102"/>
      <c r="X100" s="101"/>
      <c r="AC100" s="99"/>
    </row>
    <row r="101" spans="8:29" x14ac:dyDescent="0.35">
      <c r="H101" s="99"/>
      <c r="I101" s="99"/>
      <c r="J101" s="99"/>
      <c r="K101" s="99"/>
      <c r="L101" s="99"/>
      <c r="M101" s="99"/>
      <c r="X101" s="101"/>
      <c r="AC101" s="99"/>
    </row>
    <row r="102" spans="8:29" x14ac:dyDescent="0.35">
      <c r="H102" s="99"/>
      <c r="I102" s="99"/>
      <c r="J102" s="99"/>
      <c r="K102" s="99"/>
      <c r="L102" s="99"/>
      <c r="M102" s="99"/>
      <c r="X102" s="101"/>
      <c r="AC102" s="99"/>
    </row>
    <row r="103" spans="8:29" x14ac:dyDescent="0.35">
      <c r="H103" s="99"/>
      <c r="I103" s="99"/>
      <c r="J103" s="99"/>
      <c r="K103" s="99"/>
      <c r="L103" s="99"/>
      <c r="M103" s="99"/>
      <c r="X103" s="101"/>
      <c r="AC103" s="99"/>
    </row>
    <row r="104" spans="8:29" x14ac:dyDescent="0.35">
      <c r="H104" s="99"/>
      <c r="I104" s="99"/>
      <c r="J104" s="99"/>
      <c r="K104" s="99"/>
      <c r="L104" s="99"/>
      <c r="M104" s="99"/>
      <c r="X104" s="101"/>
      <c r="Y104" s="101"/>
    </row>
    <row r="105" spans="8:29" x14ac:dyDescent="0.35">
      <c r="H105" s="99"/>
      <c r="I105" s="99"/>
      <c r="J105" s="99"/>
      <c r="K105" s="99"/>
      <c r="L105" s="99"/>
      <c r="M105" s="99"/>
      <c r="X105" s="101"/>
      <c r="Y105" s="101"/>
    </row>
    <row r="106" spans="8:29" x14ac:dyDescent="0.35">
      <c r="H106" s="99"/>
      <c r="I106" s="99"/>
      <c r="J106" s="99"/>
      <c r="K106" s="99"/>
      <c r="L106" s="99"/>
      <c r="M106" s="99"/>
      <c r="X106" s="101"/>
      <c r="Y106" s="101"/>
    </row>
    <row r="107" spans="8:29" x14ac:dyDescent="0.35">
      <c r="H107" s="99"/>
      <c r="I107" s="99"/>
      <c r="J107" s="99"/>
      <c r="K107" s="99"/>
      <c r="L107" s="99"/>
      <c r="M107" s="99"/>
      <c r="X107" s="101"/>
      <c r="Y107" s="101"/>
    </row>
    <row r="108" spans="8:29" x14ac:dyDescent="0.35">
      <c r="H108" s="99"/>
      <c r="I108" s="99"/>
      <c r="J108" s="99"/>
      <c r="K108" s="99"/>
      <c r="L108" s="99"/>
      <c r="M108" s="99"/>
      <c r="X108" s="101"/>
      <c r="Y108" s="101"/>
    </row>
    <row r="109" spans="8:29" x14ac:dyDescent="0.35">
      <c r="H109" s="99"/>
      <c r="I109" s="99"/>
      <c r="J109" s="99"/>
      <c r="K109" s="99"/>
      <c r="L109" s="99"/>
      <c r="M109" s="99"/>
      <c r="X109" s="101"/>
      <c r="Y109" s="101"/>
    </row>
    <row r="110" spans="8:29" x14ac:dyDescent="0.35">
      <c r="H110" s="99"/>
      <c r="I110" s="99"/>
      <c r="J110" s="99"/>
      <c r="K110" s="99"/>
      <c r="L110" s="99"/>
      <c r="M110" s="99"/>
      <c r="X110" s="101"/>
      <c r="Y110" s="101"/>
    </row>
    <row r="111" spans="8:29" x14ac:dyDescent="0.35">
      <c r="H111" s="99"/>
      <c r="I111" s="99"/>
      <c r="J111" s="99"/>
      <c r="K111" s="99"/>
      <c r="L111" s="99"/>
      <c r="M111" s="99"/>
      <c r="X111" s="101"/>
      <c r="Y111" s="101"/>
    </row>
    <row r="112" spans="8:29" x14ac:dyDescent="0.35">
      <c r="X112" s="101"/>
      <c r="Y112" s="101"/>
    </row>
    <row r="113" spans="2:52" x14ac:dyDescent="0.35">
      <c r="X113" s="101"/>
      <c r="Y113" s="101"/>
    </row>
    <row r="114" spans="2:52" x14ac:dyDescent="0.35">
      <c r="X114" s="101"/>
      <c r="Y114" s="101"/>
    </row>
    <row r="115" spans="2:52" x14ac:dyDescent="0.35">
      <c r="X115" s="101"/>
      <c r="Y115" s="101"/>
    </row>
    <row r="116" spans="2:52" x14ac:dyDescent="0.35">
      <c r="X116" s="101"/>
      <c r="Y116" s="101"/>
    </row>
    <row r="117" spans="2:52" s="103" customFormat="1" x14ac:dyDescent="0.35">
      <c r="B117" s="99"/>
      <c r="C117" s="99"/>
      <c r="D117" s="99"/>
      <c r="E117" s="99"/>
      <c r="F117" s="99"/>
      <c r="G117" s="100"/>
      <c r="H117" s="100"/>
      <c r="I117" s="100"/>
      <c r="J117" s="100"/>
      <c r="K117" s="100"/>
      <c r="L117" s="100"/>
      <c r="M117" s="100"/>
      <c r="N117" s="101"/>
      <c r="O117" s="101"/>
      <c r="P117" s="102"/>
      <c r="Q117" s="101"/>
      <c r="R117" s="101"/>
      <c r="S117" s="101"/>
      <c r="T117" s="101"/>
      <c r="U117" s="101"/>
      <c r="V117" s="101"/>
      <c r="W117" s="101"/>
      <c r="X117" s="101"/>
      <c r="Y117" s="101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</row>
    <row r="118" spans="2:52" s="103" customFormat="1" x14ac:dyDescent="0.35">
      <c r="B118" s="99"/>
      <c r="C118" s="99"/>
      <c r="D118" s="99"/>
      <c r="E118" s="99"/>
      <c r="F118" s="99"/>
      <c r="G118" s="100"/>
      <c r="H118" s="100"/>
      <c r="I118" s="100"/>
      <c r="J118" s="100"/>
      <c r="K118" s="100"/>
      <c r="L118" s="100"/>
      <c r="M118" s="100"/>
      <c r="N118" s="101"/>
      <c r="O118" s="101"/>
      <c r="P118" s="102"/>
      <c r="Q118" s="101"/>
      <c r="R118" s="101"/>
      <c r="S118" s="101"/>
      <c r="T118" s="101"/>
      <c r="U118" s="101"/>
      <c r="V118" s="101"/>
      <c r="W118" s="101"/>
      <c r="X118" s="101"/>
      <c r="Y118" s="101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</row>
    <row r="119" spans="2:52" s="103" customFormat="1" ht="14" x14ac:dyDescent="0.35">
      <c r="B119" s="99"/>
      <c r="C119" s="99"/>
      <c r="D119" s="99"/>
      <c r="E119" s="99"/>
      <c r="F119" s="99"/>
      <c r="G119" s="100"/>
      <c r="H119" s="184"/>
      <c r="I119" s="184"/>
      <c r="J119" s="184"/>
      <c r="K119" s="184"/>
      <c r="L119" s="184"/>
      <c r="M119" s="99"/>
      <c r="N119" s="101"/>
      <c r="O119" s="101"/>
      <c r="P119" s="102"/>
      <c r="Q119" s="101"/>
      <c r="R119" s="101"/>
      <c r="S119" s="101"/>
      <c r="T119" s="101"/>
      <c r="U119" s="101"/>
      <c r="V119" s="101"/>
      <c r="W119" s="101"/>
      <c r="X119" s="101"/>
      <c r="Y119" s="101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</row>
    <row r="120" spans="2:52" s="103" customFormat="1" x14ac:dyDescent="0.35">
      <c r="B120" s="99"/>
      <c r="C120" s="99"/>
      <c r="D120" s="99"/>
      <c r="E120" s="99"/>
      <c r="F120" s="99"/>
      <c r="G120" s="100"/>
      <c r="H120" s="100"/>
      <c r="I120" s="100"/>
      <c r="J120" s="100"/>
      <c r="K120" s="100"/>
      <c r="L120" s="100"/>
      <c r="M120" s="100"/>
      <c r="N120" s="101"/>
      <c r="O120" s="101"/>
      <c r="P120" s="102"/>
      <c r="Q120" s="101"/>
      <c r="R120" s="101"/>
      <c r="S120" s="101"/>
      <c r="T120" s="101"/>
      <c r="U120" s="101"/>
      <c r="V120" s="101"/>
      <c r="W120" s="101"/>
      <c r="X120" s="101"/>
      <c r="Y120" s="101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</row>
    <row r="121" spans="2:52" s="103" customFormat="1" x14ac:dyDescent="0.35">
      <c r="B121" s="99"/>
      <c r="C121" s="99"/>
      <c r="D121" s="99"/>
      <c r="E121" s="99"/>
      <c r="F121" s="99"/>
      <c r="G121" s="100"/>
      <c r="H121" s="100"/>
      <c r="I121" s="100"/>
      <c r="J121" s="100"/>
      <c r="K121" s="100"/>
      <c r="L121" s="100"/>
      <c r="M121" s="100"/>
      <c r="N121" s="101"/>
      <c r="O121" s="101"/>
      <c r="P121" s="102"/>
      <c r="Q121" s="101"/>
      <c r="R121" s="101"/>
      <c r="S121" s="101"/>
      <c r="T121" s="101"/>
      <c r="U121" s="101"/>
      <c r="V121" s="101"/>
      <c r="W121" s="101"/>
      <c r="X121" s="101"/>
      <c r="Y121" s="101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</row>
    <row r="122" spans="2:52" s="103" customFormat="1" x14ac:dyDescent="0.35">
      <c r="B122" s="99"/>
      <c r="C122" s="99"/>
      <c r="D122" s="99"/>
      <c r="E122" s="99"/>
      <c r="F122" s="99"/>
      <c r="G122" s="100"/>
      <c r="H122" s="100"/>
      <c r="I122" s="100"/>
      <c r="J122" s="100"/>
      <c r="K122" s="100"/>
      <c r="L122" s="100"/>
      <c r="M122" s="100"/>
      <c r="N122" s="101"/>
      <c r="O122" s="101"/>
      <c r="P122" s="102"/>
      <c r="Q122" s="101"/>
      <c r="R122" s="101"/>
      <c r="S122" s="101"/>
      <c r="T122" s="101"/>
      <c r="U122" s="101"/>
      <c r="V122" s="101"/>
      <c r="W122" s="101"/>
      <c r="X122" s="101"/>
      <c r="Y122" s="101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</row>
    <row r="123" spans="2:52" s="103" customFormat="1" x14ac:dyDescent="0.35">
      <c r="B123" s="99"/>
      <c r="C123" s="99"/>
      <c r="D123" s="99"/>
      <c r="E123" s="99"/>
      <c r="F123" s="99"/>
      <c r="G123" s="100"/>
      <c r="H123" s="100"/>
      <c r="I123" s="100"/>
      <c r="J123" s="100"/>
      <c r="K123" s="100"/>
      <c r="L123" s="100"/>
      <c r="M123" s="100"/>
      <c r="N123" s="101"/>
      <c r="O123" s="101"/>
      <c r="P123" s="102"/>
      <c r="Q123" s="101"/>
      <c r="R123" s="101"/>
      <c r="S123" s="101"/>
      <c r="T123" s="101"/>
      <c r="U123" s="101"/>
      <c r="V123" s="101"/>
      <c r="W123" s="101"/>
      <c r="X123" s="101"/>
      <c r="Y123" s="101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</row>
    <row r="124" spans="2:52" s="103" customFormat="1" x14ac:dyDescent="0.35">
      <c r="B124" s="99"/>
      <c r="C124" s="99"/>
      <c r="D124" s="99"/>
      <c r="E124" s="99"/>
      <c r="F124" s="99"/>
      <c r="G124" s="100"/>
      <c r="H124" s="100"/>
      <c r="I124" s="100"/>
      <c r="J124" s="100"/>
      <c r="K124" s="100"/>
      <c r="L124" s="100"/>
      <c r="M124" s="100"/>
      <c r="N124" s="101"/>
      <c r="O124" s="101"/>
      <c r="P124" s="102"/>
      <c r="Q124" s="101"/>
      <c r="R124" s="101"/>
      <c r="S124" s="101"/>
      <c r="T124" s="101"/>
      <c r="U124" s="101"/>
      <c r="V124" s="101"/>
      <c r="W124" s="101"/>
      <c r="X124" s="101"/>
      <c r="Y124" s="101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</row>
    <row r="125" spans="2:52" s="103" customFormat="1" x14ac:dyDescent="0.35">
      <c r="B125" s="99"/>
      <c r="C125" s="99"/>
      <c r="D125" s="99"/>
      <c r="E125" s="99"/>
      <c r="F125" s="99"/>
      <c r="G125" s="100"/>
      <c r="H125" s="100"/>
      <c r="I125" s="100"/>
      <c r="J125" s="100"/>
      <c r="K125" s="100"/>
      <c r="L125" s="100"/>
      <c r="M125" s="100"/>
      <c r="N125" s="101"/>
      <c r="O125" s="101"/>
      <c r="P125" s="102"/>
      <c r="Q125" s="101"/>
      <c r="R125" s="101"/>
      <c r="S125" s="101"/>
      <c r="T125" s="101"/>
      <c r="U125" s="101"/>
      <c r="V125" s="101"/>
      <c r="W125" s="101"/>
      <c r="X125" s="101"/>
      <c r="Y125" s="101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</row>
    <row r="126" spans="2:52" s="103" customFormat="1" x14ac:dyDescent="0.35">
      <c r="B126" s="99"/>
      <c r="C126" s="99"/>
      <c r="D126" s="99"/>
      <c r="E126" s="99"/>
      <c r="F126" s="99"/>
      <c r="G126" s="100"/>
      <c r="H126" s="100"/>
      <c r="I126" s="100"/>
      <c r="J126" s="100"/>
      <c r="K126" s="100"/>
      <c r="L126" s="100"/>
      <c r="M126" s="100"/>
      <c r="N126" s="101"/>
      <c r="O126" s="101"/>
      <c r="P126" s="102"/>
      <c r="Q126" s="101"/>
      <c r="R126" s="101"/>
      <c r="S126" s="101"/>
      <c r="T126" s="101"/>
      <c r="U126" s="101"/>
      <c r="V126" s="101"/>
      <c r="W126" s="101"/>
      <c r="X126" s="101"/>
      <c r="Y126" s="101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</row>
    <row r="127" spans="2:52" s="103" customFormat="1" x14ac:dyDescent="0.35">
      <c r="B127" s="99"/>
      <c r="C127" s="99"/>
      <c r="D127" s="99"/>
      <c r="E127" s="99"/>
      <c r="F127" s="99"/>
      <c r="G127" s="100"/>
      <c r="H127" s="100"/>
      <c r="I127" s="100"/>
      <c r="J127" s="100"/>
      <c r="K127" s="100"/>
      <c r="L127" s="100"/>
      <c r="M127" s="100"/>
      <c r="N127" s="101"/>
      <c r="O127" s="101"/>
      <c r="P127" s="102"/>
      <c r="Q127" s="101"/>
      <c r="R127" s="101"/>
      <c r="S127" s="101"/>
      <c r="T127" s="101"/>
      <c r="U127" s="101"/>
      <c r="V127" s="101"/>
      <c r="W127" s="101"/>
      <c r="X127" s="101"/>
      <c r="Y127" s="101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</row>
    <row r="128" spans="2:52" s="103" customFormat="1" x14ac:dyDescent="0.35">
      <c r="B128" s="99"/>
      <c r="C128" s="99"/>
      <c r="D128" s="99"/>
      <c r="E128" s="99"/>
      <c r="F128" s="99"/>
      <c r="G128" s="100"/>
      <c r="H128" s="100"/>
      <c r="I128" s="100"/>
      <c r="J128" s="100"/>
      <c r="K128" s="100"/>
      <c r="L128" s="100"/>
      <c r="M128" s="100"/>
      <c r="N128" s="101"/>
      <c r="O128" s="101"/>
      <c r="P128" s="102"/>
      <c r="Q128" s="101"/>
      <c r="R128" s="101"/>
      <c r="S128" s="101"/>
      <c r="T128" s="101"/>
      <c r="U128" s="101"/>
      <c r="V128" s="101"/>
      <c r="W128" s="101"/>
      <c r="X128" s="101"/>
      <c r="Y128" s="101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</row>
    <row r="129" spans="2:52" s="103" customFormat="1" x14ac:dyDescent="0.35">
      <c r="B129" s="99"/>
      <c r="C129" s="99"/>
      <c r="D129" s="99"/>
      <c r="E129" s="99"/>
      <c r="F129" s="99"/>
      <c r="G129" s="100"/>
      <c r="H129" s="100"/>
      <c r="I129" s="100"/>
      <c r="J129" s="100"/>
      <c r="K129" s="100"/>
      <c r="L129" s="100"/>
      <c r="M129" s="100"/>
      <c r="N129" s="101"/>
      <c r="O129" s="101"/>
      <c r="P129" s="102"/>
      <c r="Q129" s="101"/>
      <c r="R129" s="101"/>
      <c r="S129" s="101"/>
      <c r="T129" s="101"/>
      <c r="U129" s="101"/>
      <c r="V129" s="101"/>
      <c r="W129" s="101"/>
      <c r="X129" s="101"/>
      <c r="Y129" s="101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</row>
    <row r="130" spans="2:52" s="103" customFormat="1" x14ac:dyDescent="0.35">
      <c r="B130" s="99"/>
      <c r="C130" s="99"/>
      <c r="D130" s="99"/>
      <c r="E130" s="99"/>
      <c r="F130" s="99"/>
      <c r="G130" s="100"/>
      <c r="H130" s="100"/>
      <c r="I130" s="100"/>
      <c r="J130" s="100"/>
      <c r="K130" s="100"/>
      <c r="L130" s="100"/>
      <c r="M130" s="100"/>
      <c r="N130" s="101"/>
      <c r="O130" s="101"/>
      <c r="P130" s="102"/>
      <c r="Q130" s="101"/>
      <c r="R130" s="101"/>
      <c r="S130" s="101"/>
      <c r="T130" s="101"/>
      <c r="U130" s="101"/>
      <c r="V130" s="101"/>
      <c r="W130" s="101"/>
      <c r="X130" s="101"/>
      <c r="Y130" s="101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</row>
    <row r="134" spans="2:52" ht="14" x14ac:dyDescent="0.35">
      <c r="G134" s="184"/>
    </row>
    <row r="137" spans="2:52" ht="14" x14ac:dyDescent="0.35">
      <c r="C137" s="135"/>
      <c r="D137" s="135"/>
      <c r="E137" s="135"/>
      <c r="F137" s="135"/>
    </row>
    <row r="143" spans="2:52" s="101" customFormat="1" x14ac:dyDescent="0.35">
      <c r="B143" s="99"/>
      <c r="C143" s="99"/>
      <c r="D143" s="99"/>
      <c r="E143" s="99"/>
      <c r="F143" s="99"/>
      <c r="G143" s="100"/>
      <c r="H143" s="100"/>
      <c r="I143" s="100"/>
      <c r="J143" s="100"/>
      <c r="K143" s="100"/>
      <c r="L143" s="100"/>
      <c r="M143" s="100"/>
      <c r="P143" s="102"/>
      <c r="X143" s="103"/>
      <c r="Y143" s="103"/>
      <c r="Z143" s="103"/>
      <c r="AA143" s="103"/>
      <c r="AB143" s="103"/>
      <c r="AC143" s="103"/>
    </row>
  </sheetData>
  <sheetProtection algorithmName="SHA-512" hashValue="x1iBaFbE2h1cR9chxhlUu1gHgp3zFoc+dO9nJei5uH8kWStXVikgZfiIbFJ7ZVQtFwOk1mF45ZNdUMGmRB8V7g==" saltValue="BgzHmLSZdTHdcbeLKoRasA==" spinCount="100000" sheet="1" selectLockedCells="1"/>
  <mergeCells count="132">
    <mergeCell ref="D2:I2"/>
    <mergeCell ref="J2:K2"/>
    <mergeCell ref="L2:M2"/>
    <mergeCell ref="D3:I3"/>
    <mergeCell ref="J3:K3"/>
    <mergeCell ref="L3:M3"/>
    <mergeCell ref="B6:C6"/>
    <mergeCell ref="J6:M6"/>
    <mergeCell ref="B7:M7"/>
    <mergeCell ref="C8:D8"/>
    <mergeCell ref="F8:G8"/>
    <mergeCell ref="H8:I8"/>
    <mergeCell ref="J8:M8"/>
    <mergeCell ref="B4:C4"/>
    <mergeCell ref="D4:I4"/>
    <mergeCell ref="J4:K4"/>
    <mergeCell ref="L4:M4"/>
    <mergeCell ref="B5:C5"/>
    <mergeCell ref="D5:I5"/>
    <mergeCell ref="J5:M5"/>
    <mergeCell ref="D11:G11"/>
    <mergeCell ref="H11:M24"/>
    <mergeCell ref="D12:G12"/>
    <mergeCell ref="B13:C14"/>
    <mergeCell ref="B15:C15"/>
    <mergeCell ref="D15:G15"/>
    <mergeCell ref="B16:C16"/>
    <mergeCell ref="B19:G24"/>
    <mergeCell ref="C9:D9"/>
    <mergeCell ref="F9:G9"/>
    <mergeCell ref="I9:J9"/>
    <mergeCell ref="L9:M9"/>
    <mergeCell ref="B10:G10"/>
    <mergeCell ref="H10:M10"/>
    <mergeCell ref="B31:C31"/>
    <mergeCell ref="E31:F31"/>
    <mergeCell ref="B32:C32"/>
    <mergeCell ref="E32:F32"/>
    <mergeCell ref="B33:C33"/>
    <mergeCell ref="E33:F33"/>
    <mergeCell ref="B25:G25"/>
    <mergeCell ref="H25:M25"/>
    <mergeCell ref="B26:C27"/>
    <mergeCell ref="H26:M37"/>
    <mergeCell ref="B28:C28"/>
    <mergeCell ref="E28:F28"/>
    <mergeCell ref="B29:C29"/>
    <mergeCell ref="E29:F29"/>
    <mergeCell ref="B30:C30"/>
    <mergeCell ref="E30:F30"/>
    <mergeCell ref="H38:M38"/>
    <mergeCell ref="B39:C39"/>
    <mergeCell ref="F39:G39"/>
    <mergeCell ref="H39:M50"/>
    <mergeCell ref="B40:C40"/>
    <mergeCell ref="F40:G40"/>
    <mergeCell ref="B41:C41"/>
    <mergeCell ref="B34:C34"/>
    <mergeCell ref="E34:F34"/>
    <mergeCell ref="B35:C35"/>
    <mergeCell ref="E35:F35"/>
    <mergeCell ref="B36:C36"/>
    <mergeCell ref="E36:F36"/>
    <mergeCell ref="F41:G41"/>
    <mergeCell ref="B46:D46"/>
    <mergeCell ref="E46:G46"/>
    <mergeCell ref="F47:G47"/>
    <mergeCell ref="B48:G50"/>
    <mergeCell ref="B51:G51"/>
    <mergeCell ref="B37:D37"/>
    <mergeCell ref="E37:G37"/>
    <mergeCell ref="B38:G38"/>
    <mergeCell ref="H51:M51"/>
    <mergeCell ref="B52:C53"/>
    <mergeCell ref="H52:M63"/>
    <mergeCell ref="B54:C54"/>
    <mergeCell ref="E54:F54"/>
    <mergeCell ref="F56:F58"/>
    <mergeCell ref="G56:G58"/>
    <mergeCell ref="B60:D60"/>
    <mergeCell ref="B61:D61"/>
    <mergeCell ref="B62:D62"/>
    <mergeCell ref="B63:G63"/>
    <mergeCell ref="B64:M64"/>
    <mergeCell ref="B65:C66"/>
    <mergeCell ref="D65:D66"/>
    <mergeCell ref="E65:F66"/>
    <mergeCell ref="G65:G66"/>
    <mergeCell ref="H65:I66"/>
    <mergeCell ref="J65:J66"/>
    <mergeCell ref="K65:L66"/>
    <mergeCell ref="M65:M66"/>
    <mergeCell ref="I70:I71"/>
    <mergeCell ref="K70:K71"/>
    <mergeCell ref="L70:L71"/>
    <mergeCell ref="B72:M72"/>
    <mergeCell ref="D73:E73"/>
    <mergeCell ref="F73:I73"/>
    <mergeCell ref="J73:K73"/>
    <mergeCell ref="B67:C68"/>
    <mergeCell ref="D67:I68"/>
    <mergeCell ref="J67:L68"/>
    <mergeCell ref="M67:M68"/>
    <mergeCell ref="B69:M69"/>
    <mergeCell ref="B70:B71"/>
    <mergeCell ref="C70:C71"/>
    <mergeCell ref="E70:E71"/>
    <mergeCell ref="F70:F71"/>
    <mergeCell ref="H70:H71"/>
    <mergeCell ref="L83:M83"/>
    <mergeCell ref="B79:C79"/>
    <mergeCell ref="D79:M79"/>
    <mergeCell ref="B80:C80"/>
    <mergeCell ref="D80:M80"/>
    <mergeCell ref="B81:M81"/>
    <mergeCell ref="B82:M82"/>
    <mergeCell ref="D77:E77"/>
    <mergeCell ref="F77:I77"/>
    <mergeCell ref="J77:K77"/>
    <mergeCell ref="D78:E78"/>
    <mergeCell ref="F78:I78"/>
    <mergeCell ref="J78:K78"/>
    <mergeCell ref="B74:B77"/>
    <mergeCell ref="D74:E74"/>
    <mergeCell ref="F74:I74"/>
    <mergeCell ref="J74:K74"/>
    <mergeCell ref="D75:E75"/>
    <mergeCell ref="F75:I75"/>
    <mergeCell ref="J75:K75"/>
    <mergeCell ref="D76:E76"/>
    <mergeCell ref="F76:I76"/>
    <mergeCell ref="J76:K76"/>
  </mergeCells>
  <conditionalFormatting sqref="M74:M78">
    <cfRule type="containsText" dxfId="6" priority="5" operator="containsText" text="Interim Appr">
      <formula>NOT(ISERROR(SEARCH("Interim Appr",M74)))</formula>
    </cfRule>
    <cfRule type="containsText" dxfId="5" priority="6" operator="containsText" text="Rejected">
      <formula>NOT(ISERROR(SEARCH("Rejected",M74)))</formula>
    </cfRule>
    <cfRule type="containsText" dxfId="4" priority="7" operator="containsText" text="Approved">
      <formula>NOT(ISERROR(SEARCH("Approved",M74)))</formula>
    </cfRule>
  </conditionalFormatting>
  <conditionalFormatting sqref="E62">
    <cfRule type="cellIs" dxfId="3" priority="4" operator="greaterThanOrEqual">
      <formula>45000</formula>
    </cfRule>
  </conditionalFormatting>
  <conditionalFormatting sqref="G34">
    <cfRule type="cellIs" dxfId="2" priority="1" operator="equal">
      <formula>FALSE</formula>
    </cfRule>
    <cfRule type="expression" dxfId="1" priority="3">
      <formula>AND($D$30="HAND TOTE",$G$34&gt;35.001)</formula>
    </cfRule>
  </conditionalFormatting>
  <conditionalFormatting sqref="G34">
    <cfRule type="expression" dxfId="0" priority="2">
      <formula>AND($D$30="HAND TOTE",$G$34&gt;35.001)</formula>
    </cfRule>
  </conditionalFormatting>
  <dataValidations count="24">
    <dataValidation type="list" allowBlank="1" showInputMessage="1" showErrorMessage="1" sqref="F47:G47" xr:uid="{0C93B4D9-5184-423A-B4DF-08946E3D75DD}">
      <formula1>$R$18:$R$21</formula1>
    </dataValidation>
    <dataValidation type="list" allowBlank="1" showInputMessage="1" showErrorMessage="1" sqref="D39:D41" xr:uid="{C4FC0860-8772-4BF9-B3A7-C4EB1F577444}">
      <formula1>$Q$9:$Q$16</formula1>
    </dataValidation>
    <dataValidation type="list" allowBlank="1" showInputMessage="1" showErrorMessage="1" sqref="C42:C44" xr:uid="{4F0141E0-7D9B-4B7B-B783-A2B389CB0A76}">
      <formula1>$P$25:$P$39</formula1>
    </dataValidation>
    <dataValidation type="list" allowBlank="1" showInputMessage="1" showErrorMessage="1" sqref="D31" xr:uid="{C6FA580A-D92A-486F-8471-2CFC7F63706F}">
      <formula1>$Q$25:$Q$39</formula1>
    </dataValidation>
    <dataValidation type="list" allowBlank="1" showInputMessage="1" showErrorMessage="1" sqref="D30" xr:uid="{7DB70329-3901-493E-ADAF-1969BF19AA8E}">
      <formula1>$R$25:$R$35</formula1>
    </dataValidation>
    <dataValidation type="list" allowBlank="1" showInputMessage="1" showErrorMessage="1" sqref="D29" xr:uid="{58815B0F-FA19-4FC9-92E9-F27B0399E7E8}">
      <formula1>$R$42:$R$50</formula1>
    </dataValidation>
    <dataValidation type="list" allowBlank="1" showInputMessage="1" showErrorMessage="1" sqref="C59 E59 C61 D16:D18" xr:uid="{E4D1835A-1144-4506-A63A-C60F1DFFDD4D}">
      <formula1>$P$5:$P$7</formula1>
    </dataValidation>
    <dataValidation type="list" allowBlank="1" showInputMessage="1" showErrorMessage="1" sqref="G27 G14 G53" xr:uid="{F691430B-0972-4A27-BFC4-C1DAFEE18182}">
      <formula1>$R$5:$R$7</formula1>
    </dataValidation>
    <dataValidation type="list" allowBlank="1" showInputMessage="1" showErrorMessage="1" sqref="E55 G16" xr:uid="{166DE422-86ED-4B3C-8200-DEB8055EA557}">
      <formula1>$Q$5:$Q$7</formula1>
    </dataValidation>
    <dataValidation type="list" allowBlank="1" showInputMessage="1" showErrorMessage="1" sqref="G42:G44" xr:uid="{E7D51186-8881-4EF1-A223-F4449F01C6B7}">
      <formula1>$Q$18:$Q$21</formula1>
    </dataValidation>
    <dataValidation type="list" allowBlank="1" showInputMessage="1" showErrorMessage="1" sqref="G28" xr:uid="{2EEAB2B8-6B07-4E70-9E8E-6276830C770E}">
      <formula1>$R$18:$R$20</formula1>
    </dataValidation>
    <dataValidation type="textLength" operator="greaterThan" allowBlank="1" showInputMessage="1" showErrorMessage="1" sqref="M67" xr:uid="{83DB43D4-D316-4DD4-875D-D08FED5AE8DD}">
      <formula1>5</formula1>
    </dataValidation>
    <dataValidation type="list" allowBlank="1" showInputMessage="1" showErrorMessage="1" sqref="C56:C58" xr:uid="{EAA0F39A-7C81-4ABB-8CE7-E2C1159CEB08}">
      <formula1>$Q$42:$Q$48</formula1>
    </dataValidation>
    <dataValidation type="decimal" operator="greaterThanOrEqual" allowBlank="1" showInputMessage="1" showErrorMessage="1" sqref="L2:M3" xr:uid="{77C9366C-DC47-4A8F-8F58-63873D0A9A53}">
      <formula1>0</formula1>
    </dataValidation>
    <dataValidation type="date" operator="greaterThan" showInputMessage="1" showErrorMessage="1" sqref="B6" xr:uid="{707F198D-C84E-40C4-BDF5-1B6789559D36}">
      <formula1>41640</formula1>
    </dataValidation>
    <dataValidation type="decimal" allowBlank="1" showInputMessage="1" showErrorMessage="1" sqref="D27:F27 E61 C55 D14:F14 D53:F53" xr:uid="{69F07CEF-78F6-4B25-A8C4-A642C3BD37F6}">
      <formula1>0</formula1>
      <formula2>1000000</formula2>
    </dataValidation>
    <dataValidation type="date" operator="greaterThan" allowBlank="1" showInputMessage="1" showErrorMessage="1" sqref="L74:L78" xr:uid="{3E081807-9708-42D2-AEC4-CB808D82C61C}">
      <formula1>41640</formula1>
    </dataValidation>
    <dataValidation type="list" allowBlank="1" showInputMessage="1" showErrorMessage="1" sqref="M67 D47" xr:uid="{B99A7E86-BCDE-426C-B7BB-08E734623E47}">
      <formula1>$R$9:$R$11</formula1>
    </dataValidation>
    <dataValidation type="list" allowBlank="1" showInputMessage="1" showErrorMessage="1" sqref="D28" xr:uid="{EF2059E7-4C54-4DBC-8139-00BC99C5B495}">
      <formula1>$R$13:$R$15</formula1>
    </dataValidation>
    <dataValidation type="list" allowBlank="1" showInputMessage="1" showErrorMessage="1" sqref="G59" xr:uid="{D0FE64D9-F4DA-412C-A061-97CB3AE2A219}">
      <formula1>$P$41:$P$52</formula1>
    </dataValidation>
    <dataValidation type="list" allowBlank="1" showInputMessage="1" showErrorMessage="1" sqref="M74:M78" xr:uid="{680A4D84-E21F-4446-83A8-D735BD2942D4}">
      <formula1>$Q$50:$Q$53</formula1>
    </dataValidation>
    <dataValidation type="list" allowBlank="1" showInputMessage="1" showErrorMessage="1" sqref="G31" xr:uid="{B8ADC5C5-65C7-4A84-803D-3265E7D81132}">
      <formula1>$P$9:$P$21</formula1>
    </dataValidation>
    <dataValidation type="list" operator="greaterThan" allowBlank="1" showInputMessage="1" showErrorMessage="1" sqref="D47" xr:uid="{378991AC-68C8-4AA8-AB8A-1516527B9E43}">
      <formula1>$P$5:$P$7</formula1>
    </dataValidation>
    <dataValidation type="list" allowBlank="1" showInputMessage="1" showErrorMessage="1" sqref="D6:I6" xr:uid="{E6B3DC6B-621B-42F5-AC0D-FBA1FB9DF178}">
      <formula1>$S$5:$S$12</formula1>
    </dataValidation>
  </dataValidations>
  <hyperlinks>
    <hyperlink ref="L9" r:id="rId1" display="johnny.supplier@automotivesystems.com" xr:uid="{35114A59-3BFA-4EB7-9DCA-04E64BD08DFE}"/>
  </hyperlinks>
  <printOptions horizontalCentered="1"/>
  <pageMargins left="0.1" right="0.1" top="0.5" bottom="0.5" header="0" footer="0"/>
  <pageSetup paperSize="9" scale="34" orientation="portrait" r:id="rId2"/>
  <headerFooter alignWithMargins="0"/>
  <rowBreaks count="1" manualBreakCount="1">
    <brk id="87" max="16383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B4E7-0ACB-4B71-9406-875C54EB49F9}">
  <sheetPr codeName="Sheet2">
    <tabColor theme="0"/>
  </sheetPr>
  <dimension ref="A1:N111"/>
  <sheetViews>
    <sheetView showGridLines="0" zoomScale="80" zoomScaleNormal="80" workbookViewId="0">
      <selection activeCell="A2" sqref="A2"/>
    </sheetView>
  </sheetViews>
  <sheetFormatPr defaultColWidth="8.921875" defaultRowHeight="15.5" x14ac:dyDescent="0.35"/>
  <cols>
    <col min="1" max="1" width="3" style="27" customWidth="1"/>
    <col min="2" max="2" width="13.84375" style="27" customWidth="1"/>
    <col min="3" max="3" width="9.61328125" style="27" customWidth="1"/>
    <col min="4" max="4" width="7.4609375" style="27" bestFit="1" customWidth="1"/>
    <col min="5" max="5" width="7.3828125" style="27" bestFit="1" customWidth="1"/>
    <col min="6" max="6" width="12.3828125" style="27" bestFit="1" customWidth="1"/>
    <col min="7" max="7" width="18.921875" style="27" customWidth="1"/>
    <col min="8" max="10" width="7.3828125" style="27" bestFit="1" customWidth="1"/>
    <col min="11" max="11" width="12.3828125" style="27" bestFit="1" customWidth="1"/>
    <col min="12" max="15" width="0" style="27" hidden="1" customWidth="1"/>
    <col min="16" max="16384" width="8.921875" style="27"/>
  </cols>
  <sheetData>
    <row r="1" spans="1:11" ht="35" x14ac:dyDescent="0.35">
      <c r="A1" s="26" t="s">
        <v>57</v>
      </c>
      <c r="B1" s="26"/>
      <c r="G1" s="28"/>
    </row>
    <row r="2" spans="1:11" x14ac:dyDescent="0.35">
      <c r="A2" s="29"/>
      <c r="B2" s="29"/>
    </row>
    <row r="3" spans="1:11" ht="18" x14ac:dyDescent="0.35">
      <c r="A3" s="29"/>
      <c r="B3" s="30" t="s">
        <v>89</v>
      </c>
      <c r="G3" s="31"/>
    </row>
    <row r="4" spans="1:11" x14ac:dyDescent="0.35">
      <c r="A4" s="29"/>
      <c r="B4" s="32" t="s">
        <v>90</v>
      </c>
    </row>
    <row r="5" spans="1:11" x14ac:dyDescent="0.35">
      <c r="A5" s="29"/>
      <c r="B5" s="29"/>
    </row>
    <row r="6" spans="1:11" ht="18" x14ac:dyDescent="0.35">
      <c r="A6" s="29"/>
      <c r="B6" s="30" t="s">
        <v>73</v>
      </c>
      <c r="G6" s="31"/>
    </row>
    <row r="7" spans="1:11" ht="18.5" thickBot="1" x14ac:dyDescent="0.4">
      <c r="B7" s="31"/>
      <c r="G7" s="31"/>
    </row>
    <row r="8" spans="1:11" s="33" customFormat="1" ht="33" customHeight="1" x14ac:dyDescent="0.35">
      <c r="B8" s="34" t="s">
        <v>65</v>
      </c>
      <c r="C8" s="382" t="s">
        <v>245</v>
      </c>
      <c r="D8" s="382"/>
      <c r="E8" s="382"/>
      <c r="F8" s="382"/>
      <c r="G8" s="382"/>
      <c r="H8" s="382"/>
      <c r="I8" s="382"/>
      <c r="J8" s="382"/>
      <c r="K8" s="383"/>
    </row>
    <row r="9" spans="1:11" s="35" customFormat="1" ht="18.5" x14ac:dyDescent="0.35">
      <c r="A9" s="35" t="s">
        <v>36</v>
      </c>
      <c r="B9" s="36" t="s">
        <v>71</v>
      </c>
      <c r="C9" s="37" t="s">
        <v>0</v>
      </c>
      <c r="D9" s="37" t="s">
        <v>1</v>
      </c>
      <c r="E9" s="37" t="s">
        <v>2</v>
      </c>
      <c r="F9" s="37" t="s">
        <v>66</v>
      </c>
      <c r="G9" s="37" t="s">
        <v>72</v>
      </c>
      <c r="H9" s="37" t="s">
        <v>0</v>
      </c>
      <c r="I9" s="37" t="s">
        <v>1</v>
      </c>
      <c r="J9" s="37" t="s">
        <v>2</v>
      </c>
      <c r="K9" s="38" t="s">
        <v>66</v>
      </c>
    </row>
    <row r="10" spans="1:11" ht="18.5" x14ac:dyDescent="0.35">
      <c r="B10" s="36" t="s">
        <v>28</v>
      </c>
      <c r="C10" s="39">
        <v>60.5</v>
      </c>
      <c r="D10" s="39">
        <v>44.5</v>
      </c>
      <c r="E10" s="39">
        <v>27.5</v>
      </c>
      <c r="F10" s="40">
        <f>C10*D10*E10</f>
        <v>74036.875</v>
      </c>
      <c r="G10" s="37" t="s">
        <v>28</v>
      </c>
      <c r="H10" s="39">
        <v>64</v>
      </c>
      <c r="I10" s="39">
        <v>48</v>
      </c>
      <c r="J10" s="39">
        <v>34</v>
      </c>
      <c r="K10" s="41">
        <f>H10*I10*J10</f>
        <v>104448</v>
      </c>
    </row>
    <row r="11" spans="1:11" ht="18.5" x14ac:dyDescent="0.35">
      <c r="B11" s="36" t="s">
        <v>27</v>
      </c>
      <c r="C11" s="39">
        <f>C10*25.4</f>
        <v>1536.6999999999998</v>
      </c>
      <c r="D11" s="39">
        <f>D10*25.4</f>
        <v>1130.3</v>
      </c>
      <c r="E11" s="39">
        <f>E10*25.4</f>
        <v>698.5</v>
      </c>
      <c r="F11" s="40">
        <f>C11*D11*E11</f>
        <v>1213247008.9849999</v>
      </c>
      <c r="G11" s="37" t="s">
        <v>27</v>
      </c>
      <c r="H11" s="39">
        <f>H10*25.4</f>
        <v>1625.6</v>
      </c>
      <c r="I11" s="39">
        <f>I10*25.4</f>
        <v>1219.1999999999998</v>
      </c>
      <c r="J11" s="39">
        <f>J10*25.4</f>
        <v>863.59999999999991</v>
      </c>
      <c r="K11" s="41">
        <f>H11*I11*J11</f>
        <v>1711596060.6719995</v>
      </c>
    </row>
    <row r="12" spans="1:11" ht="18.75" customHeight="1" x14ac:dyDescent="0.35">
      <c r="B12" s="36" t="s">
        <v>68</v>
      </c>
      <c r="C12" s="42" t="s">
        <v>25</v>
      </c>
      <c r="D12" s="39">
        <v>94.35</v>
      </c>
      <c r="E12" s="42" t="s">
        <v>26</v>
      </c>
      <c r="F12" s="43">
        <v>208</v>
      </c>
      <c r="G12" s="384" t="s">
        <v>95</v>
      </c>
      <c r="H12" s="388" t="s">
        <v>74</v>
      </c>
      <c r="I12" s="389"/>
      <c r="J12" s="389"/>
      <c r="K12" s="44" t="s">
        <v>96</v>
      </c>
    </row>
    <row r="13" spans="1:11" ht="19.5" customHeight="1" thickBot="1" x14ac:dyDescent="0.4">
      <c r="B13" s="45" t="s">
        <v>69</v>
      </c>
      <c r="C13" s="46" t="s">
        <v>25</v>
      </c>
      <c r="D13" s="47">
        <v>816.47</v>
      </c>
      <c r="E13" s="46" t="s">
        <v>26</v>
      </c>
      <c r="F13" s="47">
        <v>1800</v>
      </c>
      <c r="G13" s="385"/>
      <c r="H13" s="390"/>
      <c r="I13" s="391"/>
      <c r="J13" s="391"/>
      <c r="K13" s="48">
        <v>390</v>
      </c>
    </row>
    <row r="14" spans="1:11" ht="16" thickBot="1" x14ac:dyDescent="0.4"/>
    <row r="15" spans="1:11" s="33" customFormat="1" ht="33" customHeight="1" x14ac:dyDescent="0.35">
      <c r="B15" s="34" t="s">
        <v>65</v>
      </c>
      <c r="C15" s="382" t="s">
        <v>97</v>
      </c>
      <c r="D15" s="382"/>
      <c r="E15" s="382"/>
      <c r="F15" s="382"/>
      <c r="G15" s="382"/>
      <c r="H15" s="382"/>
      <c r="I15" s="382"/>
      <c r="J15" s="382"/>
      <c r="K15" s="383"/>
    </row>
    <row r="16" spans="1:11" ht="18.5" x14ac:dyDescent="0.35">
      <c r="B16" s="36" t="s">
        <v>71</v>
      </c>
      <c r="C16" s="37" t="s">
        <v>0</v>
      </c>
      <c r="D16" s="37" t="s">
        <v>1</v>
      </c>
      <c r="E16" s="37" t="s">
        <v>2</v>
      </c>
      <c r="F16" s="37" t="s">
        <v>66</v>
      </c>
      <c r="G16" s="37" t="s">
        <v>72</v>
      </c>
      <c r="H16" s="37" t="s">
        <v>0</v>
      </c>
      <c r="I16" s="37" t="s">
        <v>1</v>
      </c>
      <c r="J16" s="37" t="s">
        <v>2</v>
      </c>
      <c r="K16" s="38" t="s">
        <v>66</v>
      </c>
    </row>
    <row r="17" spans="2:13" ht="18.5" x14ac:dyDescent="0.35">
      <c r="B17" s="36" t="s">
        <v>28</v>
      </c>
      <c r="C17" s="39">
        <v>44.5</v>
      </c>
      <c r="D17" s="39">
        <v>41.5</v>
      </c>
      <c r="E17" s="39">
        <v>27.2</v>
      </c>
      <c r="F17" s="40">
        <f>C17*D17*E17</f>
        <v>50231.6</v>
      </c>
      <c r="G17" s="37" t="s">
        <v>28</v>
      </c>
      <c r="H17" s="39">
        <v>48</v>
      </c>
      <c r="I17" s="39">
        <v>45</v>
      </c>
      <c r="J17" s="39">
        <v>34</v>
      </c>
      <c r="K17" s="41">
        <f>H17*I17*J17</f>
        <v>73440</v>
      </c>
    </row>
    <row r="18" spans="2:13" ht="18.5" x14ac:dyDescent="0.35">
      <c r="B18" s="36" t="s">
        <v>27</v>
      </c>
      <c r="C18" s="39">
        <f>C17*25.4</f>
        <v>1130.3</v>
      </c>
      <c r="D18" s="39">
        <f>D17*25.4</f>
        <v>1054.0999999999999</v>
      </c>
      <c r="E18" s="39">
        <f>E17*25.4</f>
        <v>690.88</v>
      </c>
      <c r="F18" s="40">
        <f>C18*D18*E18</f>
        <v>823148444.02239978</v>
      </c>
      <c r="G18" s="37" t="s">
        <v>27</v>
      </c>
      <c r="H18" s="39">
        <f>H17*25.4</f>
        <v>1219.1999999999998</v>
      </c>
      <c r="I18" s="39">
        <f>I17*25.4</f>
        <v>1143</v>
      </c>
      <c r="J18" s="39">
        <f>J17*25.4</f>
        <v>863.59999999999991</v>
      </c>
      <c r="K18" s="41">
        <f>H18*I18*J18</f>
        <v>1203465980.1599998</v>
      </c>
    </row>
    <row r="19" spans="2:13" ht="18.75" customHeight="1" x14ac:dyDescent="0.35">
      <c r="B19" s="36" t="s">
        <v>68</v>
      </c>
      <c r="C19" s="42" t="s">
        <v>25</v>
      </c>
      <c r="D19" s="39">
        <v>53.52</v>
      </c>
      <c r="E19" s="42" t="s">
        <v>26</v>
      </c>
      <c r="F19" s="43">
        <v>118</v>
      </c>
      <c r="G19" s="384" t="s">
        <v>95</v>
      </c>
      <c r="H19" s="388" t="s">
        <v>83</v>
      </c>
      <c r="I19" s="389"/>
      <c r="J19" s="389"/>
      <c r="K19" s="44" t="s">
        <v>96</v>
      </c>
    </row>
    <row r="20" spans="2:13" ht="19.5" customHeight="1" thickBot="1" x14ac:dyDescent="0.4">
      <c r="B20" s="45" t="s">
        <v>69</v>
      </c>
      <c r="C20" s="46" t="s">
        <v>25</v>
      </c>
      <c r="D20" s="47">
        <v>907.18</v>
      </c>
      <c r="E20" s="46" t="s">
        <v>26</v>
      </c>
      <c r="F20" s="47">
        <v>2000</v>
      </c>
      <c r="G20" s="385"/>
      <c r="H20" s="390"/>
      <c r="I20" s="391"/>
      <c r="J20" s="391"/>
      <c r="K20" s="48">
        <v>204</v>
      </c>
    </row>
    <row r="21" spans="2:13" ht="16" thickBot="1" x14ac:dyDescent="0.4">
      <c r="B21" s="49"/>
      <c r="C21" s="50"/>
      <c r="D21" s="51"/>
      <c r="E21" s="50"/>
      <c r="F21" s="51"/>
      <c r="G21" s="49"/>
      <c r="H21" s="50"/>
      <c r="I21" s="51"/>
      <c r="J21" s="50"/>
      <c r="K21" s="51"/>
    </row>
    <row r="22" spans="2:13" s="33" customFormat="1" ht="33" customHeight="1" x14ac:dyDescent="0.35">
      <c r="B22" s="34" t="s">
        <v>65</v>
      </c>
      <c r="C22" s="382" t="s">
        <v>98</v>
      </c>
      <c r="D22" s="382"/>
      <c r="E22" s="382"/>
      <c r="F22" s="382"/>
      <c r="G22" s="382"/>
      <c r="H22" s="382"/>
      <c r="I22" s="382"/>
      <c r="J22" s="382"/>
      <c r="K22" s="383"/>
    </row>
    <row r="23" spans="2:13" ht="18.5" x14ac:dyDescent="0.35">
      <c r="B23" s="36" t="s">
        <v>71</v>
      </c>
      <c r="C23" s="37" t="s">
        <v>0</v>
      </c>
      <c r="D23" s="37" t="s">
        <v>1</v>
      </c>
      <c r="E23" s="37" t="s">
        <v>2</v>
      </c>
      <c r="F23" s="37" t="s">
        <v>66</v>
      </c>
      <c r="G23" s="37" t="s">
        <v>72</v>
      </c>
      <c r="H23" s="37" t="s">
        <v>0</v>
      </c>
      <c r="I23" s="37" t="s">
        <v>1</v>
      </c>
      <c r="J23" s="37" t="s">
        <v>2</v>
      </c>
      <c r="K23" s="38" t="s">
        <v>66</v>
      </c>
    </row>
    <row r="24" spans="2:13" ht="18.5" x14ac:dyDescent="0.35">
      <c r="B24" s="36" t="s">
        <v>28</v>
      </c>
      <c r="C24" s="39">
        <v>29.4</v>
      </c>
      <c r="D24" s="39">
        <v>27.3</v>
      </c>
      <c r="E24" s="39">
        <v>17.399999999999999</v>
      </c>
      <c r="F24" s="40">
        <f>C24*D24*E24</f>
        <v>13965.588</v>
      </c>
      <c r="G24" s="37" t="s">
        <v>28</v>
      </c>
      <c r="H24" s="39">
        <v>32</v>
      </c>
      <c r="I24" s="39">
        <v>30</v>
      </c>
      <c r="J24" s="39">
        <v>25</v>
      </c>
      <c r="K24" s="41">
        <f>H24*I24*J24</f>
        <v>24000</v>
      </c>
    </row>
    <row r="25" spans="2:13" ht="18.5" x14ac:dyDescent="0.35">
      <c r="B25" s="36" t="s">
        <v>27</v>
      </c>
      <c r="C25" s="39">
        <f>C24*25.4</f>
        <v>746.75999999999988</v>
      </c>
      <c r="D25" s="39">
        <f>D24*25.4</f>
        <v>693.42</v>
      </c>
      <c r="E25" s="39">
        <f>E24*25.4</f>
        <v>441.95999999999992</v>
      </c>
      <c r="F25" s="40">
        <f>C25*D25*E25</f>
        <v>228854984.35363191</v>
      </c>
      <c r="G25" s="37" t="s">
        <v>27</v>
      </c>
      <c r="H25" s="39">
        <f>H24*25.4</f>
        <v>812.8</v>
      </c>
      <c r="I25" s="39">
        <f>I24*25.4</f>
        <v>762</v>
      </c>
      <c r="J25" s="39">
        <f>J24*25.4</f>
        <v>635</v>
      </c>
      <c r="K25" s="41">
        <f>H25*I25*J25</f>
        <v>393289536</v>
      </c>
    </row>
    <row r="26" spans="2:13" ht="18.75" customHeight="1" x14ac:dyDescent="0.35">
      <c r="B26" s="36" t="s">
        <v>68</v>
      </c>
      <c r="C26" s="42" t="s">
        <v>25</v>
      </c>
      <c r="D26" s="39">
        <v>28.12</v>
      </c>
      <c r="E26" s="42" t="s">
        <v>26</v>
      </c>
      <c r="F26" s="43">
        <v>62</v>
      </c>
      <c r="G26" s="384" t="s">
        <v>95</v>
      </c>
      <c r="H26" s="388" t="s">
        <v>75</v>
      </c>
      <c r="I26" s="389"/>
      <c r="J26" s="389"/>
      <c r="K26" s="44" t="s">
        <v>96</v>
      </c>
    </row>
    <row r="27" spans="2:13" ht="19.5" customHeight="1" thickBot="1" x14ac:dyDescent="0.4">
      <c r="B27" s="45" t="s">
        <v>69</v>
      </c>
      <c r="C27" s="46" t="s">
        <v>25</v>
      </c>
      <c r="D27" s="47">
        <v>816.47</v>
      </c>
      <c r="E27" s="46" t="s">
        <v>26</v>
      </c>
      <c r="F27" s="47">
        <v>1800</v>
      </c>
      <c r="G27" s="385"/>
      <c r="H27" s="390"/>
      <c r="I27" s="391"/>
      <c r="J27" s="391"/>
      <c r="K27" s="48">
        <v>151</v>
      </c>
    </row>
    <row r="28" spans="2:13" x14ac:dyDescent="0.35">
      <c r="B28" s="49"/>
      <c r="C28" s="50"/>
      <c r="D28" s="51"/>
      <c r="E28" s="50"/>
      <c r="F28" s="51"/>
      <c r="G28" s="49"/>
      <c r="H28" s="50"/>
      <c r="I28" s="51"/>
      <c r="J28" s="50"/>
      <c r="K28" s="51"/>
    </row>
    <row r="29" spans="2:13" ht="18" x14ac:dyDescent="0.35">
      <c r="B29" s="30" t="s">
        <v>246</v>
      </c>
      <c r="G29" s="31"/>
    </row>
    <row r="30" spans="2:13" ht="18.5" thickBot="1" x14ac:dyDescent="0.4">
      <c r="B30" s="31"/>
      <c r="G30" s="31"/>
    </row>
    <row r="31" spans="2:13" s="33" customFormat="1" ht="33" customHeight="1" x14ac:dyDescent="0.35">
      <c r="B31" s="34" t="s">
        <v>65</v>
      </c>
      <c r="C31" s="382" t="s">
        <v>99</v>
      </c>
      <c r="D31" s="382"/>
      <c r="E31" s="382"/>
      <c r="F31" s="382"/>
      <c r="G31" s="382"/>
      <c r="H31" s="382"/>
      <c r="I31" s="382"/>
      <c r="J31" s="382"/>
      <c r="K31" s="383"/>
    </row>
    <row r="32" spans="2:13" ht="18.5" x14ac:dyDescent="0.35">
      <c r="B32" s="36" t="s">
        <v>71</v>
      </c>
      <c r="C32" s="37" t="s">
        <v>0</v>
      </c>
      <c r="D32" s="37" t="s">
        <v>1</v>
      </c>
      <c r="E32" s="37" t="s">
        <v>2</v>
      </c>
      <c r="F32" s="37" t="s">
        <v>66</v>
      </c>
      <c r="G32" s="37" t="s">
        <v>72</v>
      </c>
      <c r="H32" s="37" t="s">
        <v>0</v>
      </c>
      <c r="I32" s="37" t="s">
        <v>1</v>
      </c>
      <c r="J32" s="37" t="s">
        <v>2</v>
      </c>
      <c r="K32" s="38" t="s">
        <v>66</v>
      </c>
      <c r="L32" s="52"/>
      <c r="M32" s="52"/>
    </row>
    <row r="33" spans="2:14" ht="18.5" x14ac:dyDescent="0.35">
      <c r="B33" s="36" t="s">
        <v>28</v>
      </c>
      <c r="C33" s="39">
        <v>45.4</v>
      </c>
      <c r="D33" s="39">
        <v>13</v>
      </c>
      <c r="E33" s="39">
        <v>6.3</v>
      </c>
      <c r="F33" s="40">
        <f>C33*D33*E33</f>
        <v>3718.2599999999993</v>
      </c>
      <c r="G33" s="37" t="s">
        <v>28</v>
      </c>
      <c r="H33" s="39">
        <v>48</v>
      </c>
      <c r="I33" s="39">
        <v>15</v>
      </c>
      <c r="J33" s="39">
        <v>7</v>
      </c>
      <c r="K33" s="41">
        <f>H33*I33*J33</f>
        <v>5040</v>
      </c>
      <c r="L33" s="52"/>
      <c r="M33" s="52"/>
    </row>
    <row r="34" spans="2:14" ht="18.5" x14ac:dyDescent="0.35">
      <c r="B34" s="36" t="s">
        <v>27</v>
      </c>
      <c r="C34" s="39">
        <f>C33*25.4</f>
        <v>1153.1599999999999</v>
      </c>
      <c r="D34" s="39">
        <f>D33*25.4</f>
        <v>330.2</v>
      </c>
      <c r="E34" s="39">
        <f>E33*25.4</f>
        <v>160.01999999999998</v>
      </c>
      <c r="F34" s="40">
        <f>C34*D34*E34</f>
        <v>60931364.588639982</v>
      </c>
      <c r="G34" s="37" t="s">
        <v>27</v>
      </c>
      <c r="H34" s="39">
        <f>H33*25.4</f>
        <v>1219.1999999999998</v>
      </c>
      <c r="I34" s="39">
        <f>I33*25.4</f>
        <v>381</v>
      </c>
      <c r="J34" s="39">
        <f>J33*25.4</f>
        <v>177.79999999999998</v>
      </c>
      <c r="K34" s="41">
        <f>H34*I34*J34</f>
        <v>82590802.559999987</v>
      </c>
      <c r="M34" s="52">
        <f>ROUNDUP(F18/F55,0)</f>
        <v>161</v>
      </c>
      <c r="N34" s="52">
        <f>ROUNDUP(F18/F34,0)</f>
        <v>14</v>
      </c>
    </row>
    <row r="35" spans="2:14" ht="18.75" customHeight="1" x14ac:dyDescent="0.35">
      <c r="B35" s="36" t="s">
        <v>68</v>
      </c>
      <c r="C35" s="42" t="s">
        <v>25</v>
      </c>
      <c r="D35" s="39">
        <v>3.76</v>
      </c>
      <c r="E35" s="42" t="s">
        <v>26</v>
      </c>
      <c r="F35" s="43">
        <v>8.3000000000000007</v>
      </c>
      <c r="G35" s="384" t="s">
        <v>95</v>
      </c>
      <c r="H35" s="388" t="s">
        <v>76</v>
      </c>
      <c r="I35" s="389"/>
      <c r="J35" s="389"/>
      <c r="K35" s="44" t="s">
        <v>96</v>
      </c>
      <c r="M35" s="52"/>
      <c r="N35" s="52"/>
    </row>
    <row r="36" spans="2:14" ht="19.5" customHeight="1" thickBot="1" x14ac:dyDescent="0.4">
      <c r="B36" s="45" t="s">
        <v>69</v>
      </c>
      <c r="C36" s="46" t="s">
        <v>25</v>
      </c>
      <c r="D36" s="47">
        <v>15.88</v>
      </c>
      <c r="E36" s="46" t="s">
        <v>26</v>
      </c>
      <c r="F36" s="47">
        <v>35</v>
      </c>
      <c r="G36" s="385"/>
      <c r="H36" s="390"/>
      <c r="I36" s="391"/>
      <c r="J36" s="391"/>
      <c r="K36" s="48">
        <v>21</v>
      </c>
      <c r="M36" s="52"/>
      <c r="N36" s="52"/>
    </row>
    <row r="37" spans="2:14" ht="16" thickBot="1" x14ac:dyDescent="0.4">
      <c r="M37" s="52"/>
      <c r="N37" s="52"/>
    </row>
    <row r="38" spans="2:14" s="33" customFormat="1" ht="33" customHeight="1" x14ac:dyDescent="0.35">
      <c r="B38" s="34" t="s">
        <v>65</v>
      </c>
      <c r="C38" s="382" t="s">
        <v>100</v>
      </c>
      <c r="D38" s="382"/>
      <c r="E38" s="382"/>
      <c r="F38" s="382"/>
      <c r="G38" s="382"/>
      <c r="H38" s="382"/>
      <c r="I38" s="382"/>
      <c r="J38" s="382"/>
      <c r="K38" s="383"/>
    </row>
    <row r="39" spans="2:14" ht="18.5" x14ac:dyDescent="0.35">
      <c r="B39" s="36" t="s">
        <v>71</v>
      </c>
      <c r="C39" s="37" t="s">
        <v>0</v>
      </c>
      <c r="D39" s="37" t="s">
        <v>1</v>
      </c>
      <c r="E39" s="37" t="s">
        <v>2</v>
      </c>
      <c r="F39" s="37" t="s">
        <v>66</v>
      </c>
      <c r="G39" s="37" t="s">
        <v>72</v>
      </c>
      <c r="H39" s="37" t="s">
        <v>0</v>
      </c>
      <c r="I39" s="37" t="s">
        <v>1</v>
      </c>
      <c r="J39" s="37" t="s">
        <v>2</v>
      </c>
      <c r="K39" s="38" t="s">
        <v>66</v>
      </c>
      <c r="M39" s="52"/>
      <c r="N39" s="52"/>
    </row>
    <row r="40" spans="2:14" ht="18.5" x14ac:dyDescent="0.35">
      <c r="B40" s="36" t="s">
        <v>28</v>
      </c>
      <c r="C40" s="39">
        <v>21.7</v>
      </c>
      <c r="D40" s="39">
        <v>13.3</v>
      </c>
      <c r="E40" s="39">
        <v>6.8</v>
      </c>
      <c r="F40" s="40">
        <f>C40*D40*E40</f>
        <v>1962.548</v>
      </c>
      <c r="G40" s="37" t="s">
        <v>28</v>
      </c>
      <c r="H40" s="39">
        <v>24</v>
      </c>
      <c r="I40" s="39">
        <v>15</v>
      </c>
      <c r="J40" s="39">
        <v>7</v>
      </c>
      <c r="K40" s="41">
        <f>H40*I40*J40</f>
        <v>2520</v>
      </c>
      <c r="M40" s="52"/>
      <c r="N40" s="52"/>
    </row>
    <row r="41" spans="2:14" ht="18.5" x14ac:dyDescent="0.35">
      <c r="B41" s="36" t="s">
        <v>27</v>
      </c>
      <c r="C41" s="39">
        <f>C40*25.4</f>
        <v>551.17999999999995</v>
      </c>
      <c r="D41" s="39">
        <f>D40*25.4</f>
        <v>337.82</v>
      </c>
      <c r="E41" s="39">
        <f>E40*25.4</f>
        <v>172.72</v>
      </c>
      <c r="F41" s="40">
        <f>C41*D41*E41</f>
        <v>32160399.679071996</v>
      </c>
      <c r="G41" s="37" t="s">
        <v>27</v>
      </c>
      <c r="H41" s="39">
        <f>H40*25.4</f>
        <v>609.59999999999991</v>
      </c>
      <c r="I41" s="39">
        <f>I40*25.4</f>
        <v>381</v>
      </c>
      <c r="J41" s="39">
        <f>J40*25.4</f>
        <v>177.79999999999998</v>
      </c>
      <c r="K41" s="41">
        <f>H41*I41*J41</f>
        <v>41295401.279999994</v>
      </c>
      <c r="M41" s="52">
        <f>ROUNDUP(F18/F48,0)</f>
        <v>92</v>
      </c>
      <c r="N41" s="52">
        <f>ROUNDUP(F18/F41,0)</f>
        <v>26</v>
      </c>
    </row>
    <row r="42" spans="2:14" ht="18.75" customHeight="1" x14ac:dyDescent="0.35">
      <c r="B42" s="36" t="s">
        <v>68</v>
      </c>
      <c r="C42" s="42" t="s">
        <v>25</v>
      </c>
      <c r="D42" s="39">
        <v>2.09</v>
      </c>
      <c r="E42" s="42" t="s">
        <v>26</v>
      </c>
      <c r="F42" s="43">
        <v>4.5999999999999996</v>
      </c>
      <c r="G42" s="384" t="s">
        <v>95</v>
      </c>
      <c r="H42" s="388" t="s">
        <v>84</v>
      </c>
      <c r="I42" s="389"/>
      <c r="J42" s="389"/>
      <c r="K42" s="44" t="s">
        <v>96</v>
      </c>
      <c r="M42" s="52"/>
      <c r="N42" s="52"/>
    </row>
    <row r="43" spans="2:14" ht="19.5" customHeight="1" thickBot="1" x14ac:dyDescent="0.4">
      <c r="B43" s="45" t="s">
        <v>69</v>
      </c>
      <c r="C43" s="46" t="s">
        <v>25</v>
      </c>
      <c r="D43" s="47">
        <v>15.88</v>
      </c>
      <c r="E43" s="46" t="s">
        <v>26</v>
      </c>
      <c r="F43" s="47">
        <v>35</v>
      </c>
      <c r="G43" s="385"/>
      <c r="H43" s="390"/>
      <c r="I43" s="391"/>
      <c r="J43" s="391"/>
      <c r="K43" s="48">
        <v>10</v>
      </c>
      <c r="L43" s="52"/>
      <c r="M43" s="52"/>
    </row>
    <row r="44" spans="2:14" ht="16" thickBot="1" x14ac:dyDescent="0.4">
      <c r="B44" s="49"/>
      <c r="C44" s="50"/>
      <c r="D44" s="51"/>
      <c r="E44" s="50"/>
      <c r="F44" s="51"/>
      <c r="G44" s="49"/>
      <c r="H44" s="50"/>
      <c r="I44" s="51"/>
      <c r="J44" s="50"/>
      <c r="K44" s="51"/>
      <c r="L44" s="52"/>
      <c r="M44" s="52"/>
    </row>
    <row r="45" spans="2:14" s="33" customFormat="1" ht="33" customHeight="1" x14ac:dyDescent="0.35">
      <c r="B45" s="53" t="s">
        <v>65</v>
      </c>
      <c r="C45" s="409" t="s">
        <v>101</v>
      </c>
      <c r="D45" s="382"/>
      <c r="E45" s="382"/>
      <c r="F45" s="382"/>
      <c r="G45" s="382"/>
      <c r="H45" s="382"/>
      <c r="I45" s="382"/>
      <c r="J45" s="382"/>
      <c r="K45" s="383"/>
    </row>
    <row r="46" spans="2:14" ht="18.5" x14ac:dyDescent="0.35">
      <c r="B46" s="54" t="s">
        <v>71</v>
      </c>
      <c r="C46" s="36" t="s">
        <v>0</v>
      </c>
      <c r="D46" s="37" t="s">
        <v>1</v>
      </c>
      <c r="E46" s="37" t="s">
        <v>2</v>
      </c>
      <c r="F46" s="37" t="s">
        <v>66</v>
      </c>
      <c r="G46" s="37" t="s">
        <v>72</v>
      </c>
      <c r="H46" s="37" t="s">
        <v>0</v>
      </c>
      <c r="I46" s="37" t="s">
        <v>1</v>
      </c>
      <c r="J46" s="37" t="s">
        <v>2</v>
      </c>
      <c r="K46" s="38" t="s">
        <v>66</v>
      </c>
      <c r="L46" s="52"/>
      <c r="M46" s="52"/>
    </row>
    <row r="47" spans="2:14" ht="18.5" x14ac:dyDescent="0.35">
      <c r="B47" s="54" t="s">
        <v>28</v>
      </c>
      <c r="C47" s="55">
        <v>9.4</v>
      </c>
      <c r="D47" s="39">
        <v>13</v>
      </c>
      <c r="E47" s="39">
        <v>4.5</v>
      </c>
      <c r="F47" s="40">
        <f>C47*D47*E47</f>
        <v>549.9</v>
      </c>
      <c r="G47" s="37" t="s">
        <v>28</v>
      </c>
      <c r="H47" s="39">
        <v>12</v>
      </c>
      <c r="I47" s="39">
        <v>15</v>
      </c>
      <c r="J47" s="39">
        <v>7</v>
      </c>
      <c r="K47" s="41">
        <f>H47*I47*J47</f>
        <v>1260</v>
      </c>
      <c r="L47" s="52"/>
      <c r="M47" s="52"/>
    </row>
    <row r="48" spans="2:14" ht="18.5" x14ac:dyDescent="0.35">
      <c r="B48" s="54" t="s">
        <v>27</v>
      </c>
      <c r="C48" s="55">
        <f>C47*25.4</f>
        <v>238.76</v>
      </c>
      <c r="D48" s="39">
        <f>D47*25.4</f>
        <v>330.2</v>
      </c>
      <c r="E48" s="39">
        <f>E47*25.4</f>
        <v>114.3</v>
      </c>
      <c r="F48" s="40">
        <f>C48*D48*E48</f>
        <v>9011246.4935999997</v>
      </c>
      <c r="G48" s="37" t="s">
        <v>27</v>
      </c>
      <c r="H48" s="39">
        <f>H47*25.4</f>
        <v>304.79999999999995</v>
      </c>
      <c r="I48" s="39">
        <f>I47*25.4</f>
        <v>381</v>
      </c>
      <c r="J48" s="39">
        <f>J47*25.4</f>
        <v>177.79999999999998</v>
      </c>
      <c r="K48" s="41">
        <f>H48*I48*J48</f>
        <v>20647700.639999997</v>
      </c>
      <c r="L48" s="52"/>
      <c r="M48" s="52"/>
    </row>
    <row r="49" spans="2:13" ht="18.75" customHeight="1" x14ac:dyDescent="0.35">
      <c r="B49" s="54" t="s">
        <v>68</v>
      </c>
      <c r="C49" s="56" t="s">
        <v>25</v>
      </c>
      <c r="D49" s="39">
        <v>1.18</v>
      </c>
      <c r="E49" s="42" t="s">
        <v>26</v>
      </c>
      <c r="F49" s="43">
        <v>2.6</v>
      </c>
      <c r="G49" s="384" t="s">
        <v>95</v>
      </c>
      <c r="H49" s="388" t="s">
        <v>85</v>
      </c>
      <c r="I49" s="389"/>
      <c r="J49" s="389"/>
      <c r="K49" s="44" t="s">
        <v>96</v>
      </c>
      <c r="L49" s="52"/>
      <c r="M49" s="52"/>
    </row>
    <row r="50" spans="2:13" ht="19.5" customHeight="1" thickBot="1" x14ac:dyDescent="0.4">
      <c r="B50" s="57" t="s">
        <v>69</v>
      </c>
      <c r="C50" s="58" t="s">
        <v>25</v>
      </c>
      <c r="D50" s="47">
        <v>15.88</v>
      </c>
      <c r="E50" s="46" t="s">
        <v>26</v>
      </c>
      <c r="F50" s="47">
        <v>35</v>
      </c>
      <c r="G50" s="385"/>
      <c r="H50" s="390"/>
      <c r="I50" s="391"/>
      <c r="J50" s="391"/>
      <c r="K50" s="48">
        <v>7</v>
      </c>
      <c r="L50" s="52"/>
      <c r="M50" s="52"/>
    </row>
    <row r="51" spans="2:13" ht="16" thickBot="1" x14ac:dyDescent="0.4">
      <c r="B51" s="49"/>
      <c r="C51" s="50"/>
      <c r="D51" s="51"/>
      <c r="E51" s="50"/>
      <c r="F51" s="51"/>
      <c r="G51" s="49"/>
      <c r="H51" s="50"/>
      <c r="I51" s="51"/>
      <c r="J51" s="50"/>
      <c r="K51" s="51"/>
      <c r="L51" s="52"/>
      <c r="M51" s="52"/>
    </row>
    <row r="52" spans="2:13" s="33" customFormat="1" ht="33" customHeight="1" x14ac:dyDescent="0.35">
      <c r="B52" s="34" t="s">
        <v>65</v>
      </c>
      <c r="C52" s="382" t="s">
        <v>102</v>
      </c>
      <c r="D52" s="382"/>
      <c r="E52" s="382"/>
      <c r="F52" s="382"/>
      <c r="G52" s="382"/>
      <c r="H52" s="382"/>
      <c r="I52" s="382"/>
      <c r="J52" s="382"/>
      <c r="K52" s="383"/>
    </row>
    <row r="53" spans="2:13" ht="18.5" x14ac:dyDescent="0.35">
      <c r="B53" s="36" t="s">
        <v>71</v>
      </c>
      <c r="C53" s="37" t="s">
        <v>0</v>
      </c>
      <c r="D53" s="37" t="s">
        <v>1</v>
      </c>
      <c r="E53" s="37" t="s">
        <v>2</v>
      </c>
      <c r="F53" s="37" t="s">
        <v>66</v>
      </c>
      <c r="G53" s="37" t="s">
        <v>72</v>
      </c>
      <c r="H53" s="37" t="s">
        <v>0</v>
      </c>
      <c r="I53" s="37" t="s">
        <v>1</v>
      </c>
      <c r="J53" s="37" t="s">
        <v>2</v>
      </c>
      <c r="K53" s="38" t="s">
        <v>66</v>
      </c>
      <c r="L53" s="52"/>
      <c r="M53" s="52"/>
    </row>
    <row r="54" spans="2:13" ht="18.5" x14ac:dyDescent="0.35">
      <c r="B54" s="36" t="s">
        <v>28</v>
      </c>
      <c r="C54" s="39">
        <v>9.4</v>
      </c>
      <c r="D54" s="39">
        <v>7.4</v>
      </c>
      <c r="E54" s="39">
        <v>4.5</v>
      </c>
      <c r="F54" s="40">
        <f>C54*D54*E54</f>
        <v>313.02</v>
      </c>
      <c r="G54" s="37" t="s">
        <v>28</v>
      </c>
      <c r="H54" s="39">
        <v>12</v>
      </c>
      <c r="I54" s="39">
        <v>7</v>
      </c>
      <c r="J54" s="39">
        <v>5</v>
      </c>
      <c r="K54" s="41">
        <f>H54*I54*J54</f>
        <v>420</v>
      </c>
      <c r="L54" s="52"/>
      <c r="M54" s="52"/>
    </row>
    <row r="55" spans="2:13" ht="18.5" x14ac:dyDescent="0.35">
      <c r="B55" s="36" t="s">
        <v>27</v>
      </c>
      <c r="C55" s="39">
        <f>C54*25.4</f>
        <v>238.76</v>
      </c>
      <c r="D55" s="39">
        <f>D54*25.4</f>
        <v>187.96</v>
      </c>
      <c r="E55" s="39">
        <f>E54*25.4</f>
        <v>114.3</v>
      </c>
      <c r="F55" s="40">
        <f>C55*D55*E55</f>
        <v>5129478.7732799994</v>
      </c>
      <c r="G55" s="37" t="s">
        <v>27</v>
      </c>
      <c r="H55" s="39">
        <f>H54*25.4</f>
        <v>304.79999999999995</v>
      </c>
      <c r="I55" s="39">
        <f>I54*25.4</f>
        <v>177.79999999999998</v>
      </c>
      <c r="J55" s="39">
        <f>J54*25.4</f>
        <v>127</v>
      </c>
      <c r="K55" s="41">
        <f>H55*I55*J55</f>
        <v>6882566.879999998</v>
      </c>
      <c r="L55" s="52"/>
      <c r="M55" s="52"/>
    </row>
    <row r="56" spans="2:13" ht="18.75" customHeight="1" x14ac:dyDescent="0.35">
      <c r="B56" s="36" t="s">
        <v>68</v>
      </c>
      <c r="C56" s="42" t="s">
        <v>25</v>
      </c>
      <c r="D56" s="39">
        <v>0.54</v>
      </c>
      <c r="E56" s="42" t="s">
        <v>26</v>
      </c>
      <c r="F56" s="43">
        <v>1.2</v>
      </c>
      <c r="G56" s="384" t="s">
        <v>95</v>
      </c>
      <c r="H56" s="388" t="s">
        <v>88</v>
      </c>
      <c r="I56" s="389"/>
      <c r="J56" s="389"/>
      <c r="K56" s="44" t="s">
        <v>96</v>
      </c>
      <c r="L56" s="52"/>
      <c r="M56" s="52"/>
    </row>
    <row r="57" spans="2:13" ht="19.5" customHeight="1" thickBot="1" x14ac:dyDescent="0.4">
      <c r="B57" s="45" t="s">
        <v>69</v>
      </c>
      <c r="C57" s="46" t="s">
        <v>25</v>
      </c>
      <c r="D57" s="47">
        <v>15.88</v>
      </c>
      <c r="E57" s="46" t="s">
        <v>26</v>
      </c>
      <c r="F57" s="47">
        <v>35</v>
      </c>
      <c r="G57" s="385"/>
      <c r="H57" s="390"/>
      <c r="I57" s="391"/>
      <c r="J57" s="391"/>
      <c r="K57" s="48">
        <v>5</v>
      </c>
      <c r="L57" s="52"/>
      <c r="M57" s="52"/>
    </row>
    <row r="58" spans="2:13" x14ac:dyDescent="0.35">
      <c r="B58" s="49"/>
      <c r="C58" s="50"/>
      <c r="D58" s="51"/>
      <c r="E58" s="50"/>
      <c r="F58" s="51"/>
      <c r="G58" s="49"/>
      <c r="H58" s="50"/>
      <c r="I58" s="51"/>
      <c r="J58" s="50"/>
      <c r="K58" s="51"/>
      <c r="L58" s="52"/>
      <c r="M58" s="52"/>
    </row>
    <row r="59" spans="2:13" x14ac:dyDescent="0.35">
      <c r="B59" s="49"/>
      <c r="C59" s="51"/>
      <c r="D59" s="51"/>
      <c r="E59" s="51"/>
      <c r="F59" s="51"/>
      <c r="G59" s="49"/>
      <c r="H59" s="51"/>
      <c r="I59" s="51"/>
      <c r="J59" s="51"/>
      <c r="K59" s="51"/>
    </row>
    <row r="60" spans="2:13" ht="18" x14ac:dyDescent="0.35">
      <c r="B60" s="30" t="s">
        <v>77</v>
      </c>
      <c r="G60" s="31"/>
    </row>
    <row r="61" spans="2:13" ht="18.5" thickBot="1" x14ac:dyDescent="0.4">
      <c r="B61" s="31"/>
      <c r="G61" s="31"/>
    </row>
    <row r="62" spans="2:13" s="33" customFormat="1" ht="33" customHeight="1" x14ac:dyDescent="0.35">
      <c r="B62" s="34" t="s">
        <v>65</v>
      </c>
      <c r="C62" s="382" t="s">
        <v>103</v>
      </c>
      <c r="D62" s="382"/>
      <c r="E62" s="382"/>
      <c r="F62" s="382"/>
      <c r="G62" s="382"/>
      <c r="H62" s="382"/>
      <c r="I62" s="382"/>
      <c r="J62" s="382"/>
      <c r="K62" s="383"/>
    </row>
    <row r="63" spans="2:13" ht="18.5" x14ac:dyDescent="0.35">
      <c r="B63" s="36" t="s">
        <v>71</v>
      </c>
      <c r="C63" s="37" t="s">
        <v>0</v>
      </c>
      <c r="D63" s="37" t="s">
        <v>1</v>
      </c>
      <c r="E63" s="37" t="s">
        <v>2</v>
      </c>
      <c r="F63" s="37" t="s">
        <v>66</v>
      </c>
      <c r="G63" s="37" t="s">
        <v>72</v>
      </c>
      <c r="H63" s="37" t="s">
        <v>0</v>
      </c>
      <c r="I63" s="37" t="s">
        <v>1</v>
      </c>
      <c r="J63" s="37" t="s">
        <v>2</v>
      </c>
      <c r="K63" s="38" t="s">
        <v>66</v>
      </c>
      <c r="L63" s="52"/>
      <c r="M63" s="52"/>
    </row>
    <row r="64" spans="2:13" ht="18.5" x14ac:dyDescent="0.35">
      <c r="B64" s="36" t="s">
        <v>28</v>
      </c>
      <c r="C64" s="39" t="s">
        <v>41</v>
      </c>
      <c r="D64" s="39" t="s">
        <v>41</v>
      </c>
      <c r="E64" s="39" t="s">
        <v>41</v>
      </c>
      <c r="F64" s="40" t="s">
        <v>41</v>
      </c>
      <c r="G64" s="37" t="s">
        <v>28</v>
      </c>
      <c r="H64" s="39">
        <v>45.9</v>
      </c>
      <c r="I64" s="39">
        <v>48.9</v>
      </c>
      <c r="J64" s="39">
        <v>6.8</v>
      </c>
      <c r="K64" s="41">
        <f>H64*I64*J64</f>
        <v>15262.667999999998</v>
      </c>
      <c r="L64" s="52"/>
      <c r="M64" s="52"/>
    </row>
    <row r="65" spans="2:13" ht="18.5" x14ac:dyDescent="0.35">
      <c r="B65" s="36" t="s">
        <v>27</v>
      </c>
      <c r="C65" s="39" t="s">
        <v>41</v>
      </c>
      <c r="D65" s="39" t="s">
        <v>41</v>
      </c>
      <c r="E65" s="39" t="s">
        <v>41</v>
      </c>
      <c r="F65" s="40" t="s">
        <v>41</v>
      </c>
      <c r="G65" s="37" t="s">
        <v>27</v>
      </c>
      <c r="H65" s="39">
        <f>H64*25.4</f>
        <v>1165.8599999999999</v>
      </c>
      <c r="I65" s="39">
        <f>I64*25.4</f>
        <v>1242.06</v>
      </c>
      <c r="J65" s="39">
        <f>J64*25.4</f>
        <v>172.72</v>
      </c>
      <c r="K65" s="41">
        <f>H65*I65*J65</f>
        <v>250110317.32675198</v>
      </c>
      <c r="L65" s="52"/>
      <c r="M65" s="52"/>
    </row>
    <row r="66" spans="2:13" ht="18.75" customHeight="1" x14ac:dyDescent="0.35">
      <c r="B66" s="36" t="s">
        <v>68</v>
      </c>
      <c r="C66" s="42" t="s">
        <v>25</v>
      </c>
      <c r="D66" s="39">
        <v>25.85</v>
      </c>
      <c r="E66" s="42" t="s">
        <v>26</v>
      </c>
      <c r="F66" s="43">
        <v>57</v>
      </c>
      <c r="G66" s="384" t="s">
        <v>95</v>
      </c>
      <c r="H66" s="388" t="s">
        <v>86</v>
      </c>
      <c r="I66" s="389"/>
      <c r="J66" s="389"/>
      <c r="K66" s="44" t="s">
        <v>96</v>
      </c>
      <c r="L66" s="52"/>
      <c r="M66" s="52"/>
    </row>
    <row r="67" spans="2:13" ht="19.5" customHeight="1" thickBot="1" x14ac:dyDescent="0.4">
      <c r="B67" s="45" t="s">
        <v>69</v>
      </c>
      <c r="C67" s="46" t="s">
        <v>25</v>
      </c>
      <c r="D67" s="47">
        <v>15.88</v>
      </c>
      <c r="E67" s="46" t="s">
        <v>26</v>
      </c>
      <c r="F67" s="47">
        <v>35</v>
      </c>
      <c r="G67" s="385"/>
      <c r="H67" s="390"/>
      <c r="I67" s="391"/>
      <c r="J67" s="391"/>
      <c r="K67" s="48">
        <v>107</v>
      </c>
      <c r="L67" s="52"/>
      <c r="M67" s="52"/>
    </row>
    <row r="68" spans="2:13" ht="16" thickBot="1" x14ac:dyDescent="0.4">
      <c r="B68" s="49"/>
      <c r="C68" s="50"/>
      <c r="D68" s="51"/>
      <c r="E68" s="50"/>
      <c r="F68" s="51"/>
      <c r="G68" s="49"/>
      <c r="H68" s="50"/>
      <c r="I68" s="51"/>
      <c r="J68" s="50"/>
      <c r="K68" s="51"/>
    </row>
    <row r="69" spans="2:13" s="33" customFormat="1" ht="33" customHeight="1" x14ac:dyDescent="0.35">
      <c r="B69" s="34" t="s">
        <v>65</v>
      </c>
      <c r="C69" s="382" t="s">
        <v>247</v>
      </c>
      <c r="D69" s="382"/>
      <c r="E69" s="382"/>
      <c r="F69" s="382"/>
      <c r="G69" s="382"/>
      <c r="H69" s="382"/>
      <c r="I69" s="382"/>
      <c r="J69" s="382"/>
      <c r="K69" s="383"/>
    </row>
    <row r="70" spans="2:13" ht="18.5" x14ac:dyDescent="0.35">
      <c r="B70" s="36" t="s">
        <v>71</v>
      </c>
      <c r="C70" s="37" t="s">
        <v>0</v>
      </c>
      <c r="D70" s="37" t="s">
        <v>1</v>
      </c>
      <c r="E70" s="37" t="s">
        <v>2</v>
      </c>
      <c r="F70" s="37" t="s">
        <v>66</v>
      </c>
      <c r="G70" s="37" t="s">
        <v>72</v>
      </c>
      <c r="H70" s="37" t="s">
        <v>0</v>
      </c>
      <c r="I70" s="37" t="s">
        <v>1</v>
      </c>
      <c r="J70" s="37" t="s">
        <v>2</v>
      </c>
      <c r="K70" s="38" t="s">
        <v>66</v>
      </c>
      <c r="L70" s="52"/>
      <c r="M70" s="52"/>
    </row>
    <row r="71" spans="2:13" ht="18.5" x14ac:dyDescent="0.35">
      <c r="B71" s="36" t="s">
        <v>28</v>
      </c>
      <c r="C71" s="39" t="s">
        <v>41</v>
      </c>
      <c r="D71" s="39" t="s">
        <v>41</v>
      </c>
      <c r="E71" s="39" t="s">
        <v>41</v>
      </c>
      <c r="F71" s="40" t="s">
        <v>41</v>
      </c>
      <c r="G71" s="37" t="s">
        <v>28</v>
      </c>
      <c r="H71" s="39">
        <v>45.6</v>
      </c>
      <c r="I71" s="39">
        <v>48.6</v>
      </c>
      <c r="J71" s="39">
        <v>1</v>
      </c>
      <c r="K71" s="41">
        <f>H71*I71*J71</f>
        <v>2216.1600000000003</v>
      </c>
      <c r="L71" s="52"/>
      <c r="M71" s="52"/>
    </row>
    <row r="72" spans="2:13" ht="18.5" x14ac:dyDescent="0.35">
      <c r="B72" s="36" t="s">
        <v>27</v>
      </c>
      <c r="C72" s="39" t="s">
        <v>41</v>
      </c>
      <c r="D72" s="39" t="s">
        <v>41</v>
      </c>
      <c r="E72" s="39" t="s">
        <v>41</v>
      </c>
      <c r="F72" s="40" t="s">
        <v>41</v>
      </c>
      <c r="G72" s="37" t="s">
        <v>27</v>
      </c>
      <c r="H72" s="39">
        <f>H71*25.4</f>
        <v>1158.24</v>
      </c>
      <c r="I72" s="39">
        <f>I71*25.4</f>
        <v>1234.44</v>
      </c>
      <c r="J72" s="39">
        <f>J71*25.4</f>
        <v>25.4</v>
      </c>
      <c r="K72" s="41">
        <f>H72*I72*J72</f>
        <v>36316355.754239999</v>
      </c>
      <c r="L72" s="52"/>
      <c r="M72" s="52"/>
    </row>
    <row r="73" spans="2:13" ht="18.75" customHeight="1" x14ac:dyDescent="0.35">
      <c r="B73" s="36" t="s">
        <v>68</v>
      </c>
      <c r="C73" s="42" t="s">
        <v>25</v>
      </c>
      <c r="D73" s="39">
        <v>6.8</v>
      </c>
      <c r="E73" s="42" t="s">
        <v>26</v>
      </c>
      <c r="F73" s="43">
        <v>15</v>
      </c>
      <c r="G73" s="384" t="s">
        <v>95</v>
      </c>
      <c r="H73" s="388" t="s">
        <v>87</v>
      </c>
      <c r="I73" s="389"/>
      <c r="J73" s="389"/>
      <c r="K73" s="44" t="s">
        <v>96</v>
      </c>
      <c r="L73" s="52"/>
      <c r="M73" s="52"/>
    </row>
    <row r="74" spans="2:13" ht="19.5" customHeight="1" thickBot="1" x14ac:dyDescent="0.4">
      <c r="B74" s="45" t="s">
        <v>69</v>
      </c>
      <c r="C74" s="46" t="s">
        <v>25</v>
      </c>
      <c r="D74" s="47" t="s">
        <v>41</v>
      </c>
      <c r="E74" s="46" t="s">
        <v>26</v>
      </c>
      <c r="F74" s="47" t="s">
        <v>41</v>
      </c>
      <c r="G74" s="385"/>
      <c r="H74" s="390"/>
      <c r="I74" s="391"/>
      <c r="J74" s="391"/>
      <c r="K74" s="48">
        <v>43</v>
      </c>
      <c r="L74" s="52"/>
      <c r="M74" s="52"/>
    </row>
    <row r="75" spans="2:13" ht="15" customHeight="1" thickBot="1" x14ac:dyDescent="0.4">
      <c r="B75" s="59"/>
      <c r="C75" s="60"/>
      <c r="D75" s="61"/>
      <c r="E75" s="60"/>
      <c r="F75" s="61"/>
      <c r="G75" s="62"/>
      <c r="H75" s="63"/>
      <c r="I75" s="63"/>
      <c r="J75" s="63"/>
      <c r="K75" s="64"/>
      <c r="L75" s="52"/>
      <c r="M75" s="52"/>
    </row>
    <row r="76" spans="2:13" s="33" customFormat="1" ht="33" customHeight="1" x14ac:dyDescent="0.35">
      <c r="B76" s="34" t="s">
        <v>65</v>
      </c>
      <c r="C76" s="382" t="s">
        <v>250</v>
      </c>
      <c r="D76" s="382"/>
      <c r="E76" s="382"/>
      <c r="F76" s="382"/>
      <c r="G76" s="382"/>
      <c r="H76" s="382"/>
      <c r="I76" s="382"/>
      <c r="J76" s="382"/>
      <c r="K76" s="383"/>
    </row>
    <row r="77" spans="2:13" ht="18.5" x14ac:dyDescent="0.35">
      <c r="B77" s="36" t="s">
        <v>71</v>
      </c>
      <c r="C77" s="37" t="s">
        <v>0</v>
      </c>
      <c r="D77" s="37" t="s">
        <v>1</v>
      </c>
      <c r="E77" s="37" t="s">
        <v>2</v>
      </c>
      <c r="F77" s="37" t="s">
        <v>66</v>
      </c>
      <c r="G77" s="37" t="s">
        <v>72</v>
      </c>
      <c r="H77" s="37" t="s">
        <v>0</v>
      </c>
      <c r="I77" s="37" t="s">
        <v>1</v>
      </c>
      <c r="J77" s="37" t="s">
        <v>2</v>
      </c>
      <c r="K77" s="38" t="s">
        <v>66</v>
      </c>
      <c r="L77" s="52"/>
      <c r="M77" s="52"/>
    </row>
    <row r="78" spans="2:13" ht="18.5" x14ac:dyDescent="0.35">
      <c r="B78" s="36" t="s">
        <v>28</v>
      </c>
      <c r="C78" s="39" t="s">
        <v>41</v>
      </c>
      <c r="D78" s="39" t="s">
        <v>41</v>
      </c>
      <c r="E78" s="39" t="s">
        <v>41</v>
      </c>
      <c r="F78" s="40" t="s">
        <v>41</v>
      </c>
      <c r="G78" s="37" t="s">
        <v>28</v>
      </c>
      <c r="H78" s="39">
        <v>45.6</v>
      </c>
      <c r="I78" s="39">
        <v>48.6</v>
      </c>
      <c r="J78" s="39">
        <v>1</v>
      </c>
      <c r="K78" s="41">
        <f>H78*I78*J78</f>
        <v>2216.1600000000003</v>
      </c>
      <c r="L78" s="52"/>
      <c r="M78" s="52"/>
    </row>
    <row r="79" spans="2:13" ht="18.5" x14ac:dyDescent="0.35">
      <c r="B79" s="36" t="s">
        <v>27</v>
      </c>
      <c r="C79" s="39" t="s">
        <v>41</v>
      </c>
      <c r="D79" s="39" t="s">
        <v>41</v>
      </c>
      <c r="E79" s="39" t="s">
        <v>41</v>
      </c>
      <c r="F79" s="40" t="s">
        <v>41</v>
      </c>
      <c r="G79" s="37" t="s">
        <v>27</v>
      </c>
      <c r="H79" s="39">
        <f>H78*25.4</f>
        <v>1158.24</v>
      </c>
      <c r="I79" s="39">
        <f>I78*25.4</f>
        <v>1234.44</v>
      </c>
      <c r="J79" s="39">
        <f>J78*25.4</f>
        <v>25.4</v>
      </c>
      <c r="K79" s="41">
        <f>H79*I79*J79</f>
        <v>36316355.754239999</v>
      </c>
      <c r="L79" s="52"/>
      <c r="M79" s="52"/>
    </row>
    <row r="80" spans="2:13" ht="18.75" customHeight="1" x14ac:dyDescent="0.35">
      <c r="B80" s="36" t="s">
        <v>68</v>
      </c>
      <c r="C80" s="42" t="s">
        <v>25</v>
      </c>
      <c r="D80" s="39">
        <f>D66+D73</f>
        <v>32.65</v>
      </c>
      <c r="E80" s="42" t="s">
        <v>26</v>
      </c>
      <c r="F80" s="43">
        <f>F66+F73</f>
        <v>72</v>
      </c>
      <c r="G80" s="384" t="s">
        <v>95</v>
      </c>
      <c r="H80" s="388" t="s">
        <v>251</v>
      </c>
      <c r="I80" s="389"/>
      <c r="J80" s="389"/>
      <c r="K80" s="44" t="s">
        <v>96</v>
      </c>
      <c r="L80" s="52"/>
      <c r="M80" s="52"/>
    </row>
    <row r="81" spans="2:13" ht="19.5" customHeight="1" thickBot="1" x14ac:dyDescent="0.4">
      <c r="B81" s="45" t="s">
        <v>69</v>
      </c>
      <c r="C81" s="46" t="s">
        <v>25</v>
      </c>
      <c r="D81" s="47" t="s">
        <v>41</v>
      </c>
      <c r="E81" s="46" t="s">
        <v>26</v>
      </c>
      <c r="F81" s="47" t="s">
        <v>41</v>
      </c>
      <c r="G81" s="385"/>
      <c r="H81" s="390"/>
      <c r="I81" s="391"/>
      <c r="J81" s="391"/>
      <c r="K81" s="48">
        <f>K67+K74</f>
        <v>150</v>
      </c>
      <c r="L81" s="52"/>
      <c r="M81" s="52"/>
    </row>
    <row r="82" spans="2:13" ht="15" customHeight="1" x14ac:dyDescent="0.35">
      <c r="B82" s="65"/>
      <c r="C82" s="66"/>
      <c r="D82" s="67"/>
      <c r="E82" s="66"/>
      <c r="F82" s="67"/>
      <c r="G82" s="68"/>
      <c r="H82" s="63"/>
      <c r="I82" s="63"/>
      <c r="J82" s="63"/>
      <c r="K82" s="64"/>
      <c r="L82" s="52"/>
      <c r="M82" s="52"/>
    </row>
    <row r="83" spans="2:13" ht="19.5" customHeight="1" x14ac:dyDescent="0.35">
      <c r="B83" s="30" t="s">
        <v>226</v>
      </c>
      <c r="C83" s="66"/>
      <c r="D83" s="67"/>
      <c r="E83" s="66"/>
      <c r="F83" s="67"/>
      <c r="G83" s="68"/>
      <c r="H83" s="63"/>
      <c r="I83" s="63"/>
      <c r="J83" s="63"/>
      <c r="K83" s="64"/>
      <c r="L83" s="52"/>
      <c r="M83" s="52"/>
    </row>
    <row r="84" spans="2:13" s="72" customFormat="1" ht="19.5" customHeight="1" thickBot="1" x14ac:dyDescent="0.4">
      <c r="B84" s="65"/>
      <c r="C84" s="66"/>
      <c r="D84" s="67"/>
      <c r="E84" s="66"/>
      <c r="F84" s="67"/>
      <c r="G84" s="68"/>
      <c r="H84" s="69"/>
      <c r="I84" s="69"/>
      <c r="J84" s="69"/>
      <c r="K84" s="70"/>
      <c r="L84" s="71"/>
      <c r="M84" s="71"/>
    </row>
    <row r="85" spans="2:13" ht="33" customHeight="1" x14ac:dyDescent="0.35">
      <c r="B85" s="34" t="s">
        <v>65</v>
      </c>
      <c r="C85" s="382" t="s">
        <v>248</v>
      </c>
      <c r="D85" s="382"/>
      <c r="E85" s="382"/>
      <c r="F85" s="382"/>
      <c r="G85" s="382"/>
      <c r="H85" s="382"/>
      <c r="I85" s="382"/>
      <c r="J85" s="382"/>
      <c r="K85" s="383"/>
      <c r="L85" s="52"/>
      <c r="M85" s="52"/>
    </row>
    <row r="86" spans="2:13" ht="19.5" customHeight="1" x14ac:dyDescent="0.35">
      <c r="B86" s="36" t="s">
        <v>71</v>
      </c>
      <c r="C86" s="37" t="s">
        <v>0</v>
      </c>
      <c r="D86" s="37" t="s">
        <v>1</v>
      </c>
      <c r="E86" s="37" t="s">
        <v>2</v>
      </c>
      <c r="F86" s="37" t="s">
        <v>66</v>
      </c>
      <c r="G86" s="37" t="s">
        <v>72</v>
      </c>
      <c r="H86" s="37" t="s">
        <v>0</v>
      </c>
      <c r="I86" s="37" t="s">
        <v>1</v>
      </c>
      <c r="J86" s="37" t="s">
        <v>2</v>
      </c>
      <c r="K86" s="38" t="s">
        <v>66</v>
      </c>
      <c r="L86" s="52"/>
      <c r="M86" s="52"/>
    </row>
    <row r="87" spans="2:13" ht="19.5" customHeight="1" x14ac:dyDescent="0.35">
      <c r="B87" s="36" t="s">
        <v>28</v>
      </c>
      <c r="C87" s="39">
        <v>40</v>
      </c>
      <c r="D87" s="39">
        <v>40</v>
      </c>
      <c r="E87" s="39">
        <v>28</v>
      </c>
      <c r="F87" s="40">
        <f>C87*D87*E87</f>
        <v>44800</v>
      </c>
      <c r="G87" s="37" t="s">
        <v>28</v>
      </c>
      <c r="H87" s="39">
        <v>42</v>
      </c>
      <c r="I87" s="39">
        <v>42</v>
      </c>
      <c r="J87" s="39">
        <v>30</v>
      </c>
      <c r="K87" s="41">
        <f>H87*I87*J87</f>
        <v>52920</v>
      </c>
      <c r="L87" s="52"/>
      <c r="M87" s="52"/>
    </row>
    <row r="88" spans="2:13" ht="19.5" customHeight="1" x14ac:dyDescent="0.35">
      <c r="B88" s="36" t="s">
        <v>27</v>
      </c>
      <c r="C88" s="39">
        <f>C87*25.4</f>
        <v>1016</v>
      </c>
      <c r="D88" s="39">
        <f>D87*25.4</f>
        <v>1016</v>
      </c>
      <c r="E88" s="39">
        <f>E87*25.4</f>
        <v>711.19999999999993</v>
      </c>
      <c r="F88" s="40">
        <f>C88*D88*E88</f>
        <v>734140467.19999993</v>
      </c>
      <c r="G88" s="37" t="s">
        <v>27</v>
      </c>
      <c r="H88" s="39">
        <f>H87*25.4</f>
        <v>1066.8</v>
      </c>
      <c r="I88" s="39">
        <f>I87*25.4</f>
        <v>1066.8</v>
      </c>
      <c r="J88" s="39">
        <f>J87*25.4</f>
        <v>762</v>
      </c>
      <c r="K88" s="41">
        <f>H88*I88*J88</f>
        <v>867203426.88</v>
      </c>
      <c r="L88" s="52"/>
      <c r="M88" s="52"/>
    </row>
    <row r="89" spans="2:13" ht="19.5" customHeight="1" x14ac:dyDescent="0.35">
      <c r="B89" s="36" t="s">
        <v>68</v>
      </c>
      <c r="C89" s="42" t="s">
        <v>25</v>
      </c>
      <c r="D89" s="39">
        <v>143</v>
      </c>
      <c r="E89" s="42" t="s">
        <v>26</v>
      </c>
      <c r="F89" s="43">
        <v>315</v>
      </c>
      <c r="G89" s="384" t="s">
        <v>95</v>
      </c>
      <c r="H89" s="388" t="s">
        <v>227</v>
      </c>
      <c r="I89" s="389"/>
      <c r="J89" s="389"/>
      <c r="K89" s="44" t="s">
        <v>96</v>
      </c>
      <c r="L89" s="52"/>
      <c r="M89" s="52"/>
    </row>
    <row r="90" spans="2:13" ht="19.5" customHeight="1" thickBot="1" x14ac:dyDescent="0.4">
      <c r="B90" s="45" t="s">
        <v>69</v>
      </c>
      <c r="C90" s="46" t="s">
        <v>25</v>
      </c>
      <c r="D90" s="47">
        <v>1134</v>
      </c>
      <c r="E90" s="46" t="s">
        <v>26</v>
      </c>
      <c r="F90" s="47">
        <v>2500</v>
      </c>
      <c r="G90" s="385"/>
      <c r="H90" s="390"/>
      <c r="I90" s="391"/>
      <c r="J90" s="391"/>
      <c r="K90" s="48">
        <v>350</v>
      </c>
      <c r="L90" s="52"/>
      <c r="M90" s="52"/>
    </row>
    <row r="91" spans="2:13" ht="15.65" customHeight="1" thickBot="1" x14ac:dyDescent="0.4">
      <c r="B91" s="65"/>
      <c r="C91" s="66"/>
      <c r="D91" s="67"/>
      <c r="E91" s="66"/>
      <c r="F91" s="67"/>
      <c r="G91" s="68"/>
      <c r="H91" s="63"/>
      <c r="I91" s="63"/>
      <c r="J91" s="63"/>
      <c r="K91" s="64"/>
      <c r="L91" s="52"/>
      <c r="M91" s="52"/>
    </row>
    <row r="92" spans="2:13" ht="33" customHeight="1" x14ac:dyDescent="0.35">
      <c r="B92" s="34" t="s">
        <v>65</v>
      </c>
      <c r="C92" s="382" t="s">
        <v>249</v>
      </c>
      <c r="D92" s="382"/>
      <c r="E92" s="382"/>
      <c r="F92" s="382"/>
      <c r="G92" s="382"/>
      <c r="H92" s="382"/>
      <c r="I92" s="382"/>
      <c r="J92" s="382"/>
      <c r="K92" s="383"/>
      <c r="L92" s="52"/>
      <c r="M92" s="52"/>
    </row>
    <row r="93" spans="2:13" ht="19.5" customHeight="1" x14ac:dyDescent="0.35">
      <c r="B93" s="36" t="s">
        <v>71</v>
      </c>
      <c r="C93" s="37" t="s">
        <v>0</v>
      </c>
      <c r="D93" s="37" t="s">
        <v>1</v>
      </c>
      <c r="E93" s="37" t="s">
        <v>2</v>
      </c>
      <c r="F93" s="37" t="s">
        <v>66</v>
      </c>
      <c r="G93" s="37" t="s">
        <v>72</v>
      </c>
      <c r="H93" s="37" t="s">
        <v>0</v>
      </c>
      <c r="I93" s="37" t="s">
        <v>1</v>
      </c>
      <c r="J93" s="37" t="s">
        <v>2</v>
      </c>
      <c r="K93" s="38" t="s">
        <v>66</v>
      </c>
      <c r="L93" s="52"/>
      <c r="M93" s="52"/>
    </row>
    <row r="94" spans="2:13" ht="19.5" customHeight="1" x14ac:dyDescent="0.35">
      <c r="B94" s="36" t="s">
        <v>28</v>
      </c>
      <c r="C94" s="39">
        <v>52</v>
      </c>
      <c r="D94" s="39">
        <v>44</v>
      </c>
      <c r="E94" s="39">
        <v>40</v>
      </c>
      <c r="F94" s="40">
        <f>C94*D94*E94</f>
        <v>91520</v>
      </c>
      <c r="G94" s="37" t="s">
        <v>28</v>
      </c>
      <c r="H94" s="39">
        <v>54</v>
      </c>
      <c r="I94" s="39">
        <v>44</v>
      </c>
      <c r="J94" s="39">
        <v>40</v>
      </c>
      <c r="K94" s="41">
        <f>H94*I94*J94</f>
        <v>95040</v>
      </c>
      <c r="L94" s="52"/>
      <c r="M94" s="52"/>
    </row>
    <row r="95" spans="2:13" ht="19.5" customHeight="1" x14ac:dyDescent="0.35">
      <c r="B95" s="36" t="s">
        <v>27</v>
      </c>
      <c r="C95" s="39">
        <v>1321</v>
      </c>
      <c r="D95" s="39">
        <v>1118</v>
      </c>
      <c r="E95" s="39">
        <v>1106</v>
      </c>
      <c r="F95" s="40">
        <f>C95*D95*E95</f>
        <v>1633427068</v>
      </c>
      <c r="G95" s="37" t="s">
        <v>27</v>
      </c>
      <c r="H95" s="39">
        <f>H94*25.4</f>
        <v>1371.6</v>
      </c>
      <c r="I95" s="39">
        <f>I94*25.4</f>
        <v>1117.5999999999999</v>
      </c>
      <c r="J95" s="39">
        <f>J94*25.4</f>
        <v>1016</v>
      </c>
      <c r="K95" s="41">
        <f>H95*I95*J95</f>
        <v>1557426562.5599997</v>
      </c>
      <c r="L95" s="52"/>
      <c r="M95" s="52"/>
    </row>
    <row r="96" spans="2:13" ht="19.5" customHeight="1" x14ac:dyDescent="0.35">
      <c r="B96" s="36" t="s">
        <v>68</v>
      </c>
      <c r="C96" s="42" t="s">
        <v>25</v>
      </c>
      <c r="D96" s="39">
        <v>163.5</v>
      </c>
      <c r="E96" s="42" t="s">
        <v>26</v>
      </c>
      <c r="F96" s="43">
        <v>360</v>
      </c>
      <c r="G96" s="384" t="s">
        <v>95</v>
      </c>
      <c r="H96" s="388" t="s">
        <v>228</v>
      </c>
      <c r="I96" s="389"/>
      <c r="J96" s="389"/>
      <c r="K96" s="44" t="s">
        <v>96</v>
      </c>
      <c r="L96" s="52"/>
      <c r="M96" s="52"/>
    </row>
    <row r="97" spans="1:13" ht="19.5" customHeight="1" thickBot="1" x14ac:dyDescent="0.4">
      <c r="B97" s="45" t="s">
        <v>69</v>
      </c>
      <c r="C97" s="46" t="s">
        <v>25</v>
      </c>
      <c r="D97" s="47">
        <v>1134</v>
      </c>
      <c r="E97" s="46" t="s">
        <v>26</v>
      </c>
      <c r="F97" s="47">
        <v>2500</v>
      </c>
      <c r="G97" s="385"/>
      <c r="H97" s="390"/>
      <c r="I97" s="391"/>
      <c r="J97" s="391"/>
      <c r="K97" s="48">
        <v>375</v>
      </c>
      <c r="L97" s="52"/>
      <c r="M97" s="52"/>
    </row>
    <row r="98" spans="1:13" x14ac:dyDescent="0.35">
      <c r="B98" s="49"/>
      <c r="C98" s="50"/>
      <c r="D98" s="51"/>
      <c r="E98" s="50"/>
      <c r="F98" s="51"/>
      <c r="G98" s="49"/>
      <c r="H98" s="50"/>
      <c r="I98" s="51"/>
      <c r="J98" s="50"/>
      <c r="K98" s="51"/>
    </row>
    <row r="99" spans="1:13" ht="18" x14ac:dyDescent="0.35">
      <c r="A99" s="29"/>
      <c r="B99" s="30" t="s">
        <v>67</v>
      </c>
      <c r="G99" s="31"/>
    </row>
    <row r="100" spans="1:13" ht="16" thickBot="1" x14ac:dyDescent="0.4"/>
    <row r="101" spans="1:13" s="73" customFormat="1" ht="33" customHeight="1" x14ac:dyDescent="0.35">
      <c r="B101" s="392" t="s">
        <v>65</v>
      </c>
      <c r="C101" s="394" t="s">
        <v>78</v>
      </c>
      <c r="D101" s="395"/>
      <c r="E101" s="396"/>
      <c r="F101" s="400" t="s">
        <v>70</v>
      </c>
      <c r="G101" s="402" t="s">
        <v>94</v>
      </c>
      <c r="H101" s="404" t="s">
        <v>93</v>
      </c>
      <c r="I101" s="404"/>
      <c r="J101" s="404"/>
      <c r="K101" s="405"/>
    </row>
    <row r="102" spans="1:13" s="73" customFormat="1" ht="21.15" customHeight="1" x14ac:dyDescent="0.35">
      <c r="B102" s="393"/>
      <c r="C102" s="397"/>
      <c r="D102" s="398"/>
      <c r="E102" s="399"/>
      <c r="F102" s="401"/>
      <c r="G102" s="403"/>
      <c r="H102" s="406" t="s">
        <v>91</v>
      </c>
      <c r="I102" s="407"/>
      <c r="J102" s="406" t="s">
        <v>92</v>
      </c>
      <c r="K102" s="408"/>
    </row>
    <row r="103" spans="1:13" ht="23.5" x14ac:dyDescent="0.35">
      <c r="B103" s="74" t="s">
        <v>79</v>
      </c>
      <c r="C103" s="377" t="s">
        <v>82</v>
      </c>
      <c r="D103" s="377"/>
      <c r="E103" s="377"/>
      <c r="F103" s="75" t="s">
        <v>82</v>
      </c>
      <c r="G103" s="75" t="s">
        <v>82</v>
      </c>
      <c r="H103" s="386" t="s">
        <v>80</v>
      </c>
      <c r="I103" s="386"/>
      <c r="J103" s="386"/>
      <c r="K103" s="387"/>
    </row>
    <row r="104" spans="1:13" ht="23.5" x14ac:dyDescent="0.35">
      <c r="B104" s="74">
        <v>644834</v>
      </c>
      <c r="C104" s="377" t="s">
        <v>82</v>
      </c>
      <c r="D104" s="377"/>
      <c r="E104" s="377"/>
      <c r="F104" s="75" t="s">
        <v>82</v>
      </c>
      <c r="G104" s="75" t="s">
        <v>82</v>
      </c>
      <c r="H104" s="377">
        <v>54</v>
      </c>
      <c r="I104" s="377"/>
      <c r="J104" s="377">
        <v>144</v>
      </c>
      <c r="K104" s="378"/>
    </row>
    <row r="105" spans="1:13" ht="23.5" x14ac:dyDescent="0.35">
      <c r="B105" s="74">
        <v>484534</v>
      </c>
      <c r="C105" s="377" t="s">
        <v>82</v>
      </c>
      <c r="D105" s="377"/>
      <c r="E105" s="377"/>
      <c r="F105" s="75" t="s">
        <v>82</v>
      </c>
      <c r="G105" s="75" t="s">
        <v>82</v>
      </c>
      <c r="H105" s="377">
        <v>78</v>
      </c>
      <c r="I105" s="377"/>
      <c r="J105" s="377">
        <v>208</v>
      </c>
      <c r="K105" s="378"/>
    </row>
    <row r="106" spans="1:13" ht="23.5" x14ac:dyDescent="0.35">
      <c r="B106" s="74">
        <v>323025</v>
      </c>
      <c r="C106" s="377" t="s">
        <v>82</v>
      </c>
      <c r="D106" s="377"/>
      <c r="E106" s="377"/>
      <c r="F106" s="75" t="s">
        <v>82</v>
      </c>
      <c r="G106" s="75" t="s">
        <v>82</v>
      </c>
      <c r="H106" s="377">
        <v>252</v>
      </c>
      <c r="I106" s="377"/>
      <c r="J106" s="377">
        <v>480</v>
      </c>
      <c r="K106" s="378"/>
    </row>
    <row r="107" spans="1:13" ht="23.5" x14ac:dyDescent="0.35">
      <c r="B107" s="74">
        <v>481507</v>
      </c>
      <c r="C107" s="377">
        <v>3</v>
      </c>
      <c r="D107" s="377"/>
      <c r="E107" s="377"/>
      <c r="F107" s="75">
        <v>6</v>
      </c>
      <c r="G107" s="75">
        <f>C107*F107</f>
        <v>18</v>
      </c>
      <c r="H107" s="377">
        <v>52</v>
      </c>
      <c r="I107" s="377"/>
      <c r="J107" s="377">
        <v>52</v>
      </c>
      <c r="K107" s="378"/>
    </row>
    <row r="108" spans="1:13" ht="23.5" x14ac:dyDescent="0.35">
      <c r="B108" s="74">
        <v>241507</v>
      </c>
      <c r="C108" s="377">
        <v>6</v>
      </c>
      <c r="D108" s="377"/>
      <c r="E108" s="377"/>
      <c r="F108" s="75">
        <v>6</v>
      </c>
      <c r="G108" s="75">
        <f>C108*F108</f>
        <v>36</v>
      </c>
      <c r="H108" s="377">
        <v>52</v>
      </c>
      <c r="I108" s="377"/>
      <c r="J108" s="377">
        <v>52</v>
      </c>
      <c r="K108" s="378"/>
    </row>
    <row r="109" spans="1:13" ht="23.5" x14ac:dyDescent="0.35">
      <c r="B109" s="74">
        <v>121507</v>
      </c>
      <c r="C109" s="377">
        <v>12</v>
      </c>
      <c r="D109" s="377"/>
      <c r="E109" s="377"/>
      <c r="F109" s="75">
        <v>6</v>
      </c>
      <c r="G109" s="75">
        <f>C109*F109</f>
        <v>72</v>
      </c>
      <c r="H109" s="377">
        <v>52</v>
      </c>
      <c r="I109" s="377"/>
      <c r="J109" s="377">
        <v>52</v>
      </c>
      <c r="K109" s="378"/>
    </row>
    <row r="110" spans="1:13" ht="23.5" x14ac:dyDescent="0.35">
      <c r="B110" s="74">
        <v>120705</v>
      </c>
      <c r="C110" s="377">
        <v>24</v>
      </c>
      <c r="D110" s="377"/>
      <c r="E110" s="377"/>
      <c r="F110" s="75">
        <v>9</v>
      </c>
      <c r="G110" s="75">
        <f>C110*F110</f>
        <v>216</v>
      </c>
      <c r="H110" s="377">
        <v>52</v>
      </c>
      <c r="I110" s="377"/>
      <c r="J110" s="377">
        <v>52</v>
      </c>
      <c r="K110" s="378"/>
    </row>
    <row r="111" spans="1:13" ht="24" thickBot="1" x14ac:dyDescent="0.4">
      <c r="B111" s="76" t="s">
        <v>81</v>
      </c>
      <c r="C111" s="379" t="s">
        <v>82</v>
      </c>
      <c r="D111" s="379"/>
      <c r="E111" s="379"/>
      <c r="F111" s="77" t="s">
        <v>82</v>
      </c>
      <c r="G111" s="77" t="s">
        <v>82</v>
      </c>
      <c r="H111" s="380" t="s">
        <v>80</v>
      </c>
      <c r="I111" s="380"/>
      <c r="J111" s="380"/>
      <c r="K111" s="381"/>
    </row>
  </sheetData>
  <sheetProtection algorithmName="SHA-512" hashValue="xhciGFnAulpOFd9LzU2p1h9Sf0eSm6w7x8XdepG18uU3ADioAGAVVpP8bIG5G/9QzWj0gK1k0JEskTvDvM0xgg==" saltValue="mB0HDoPaNjgazCTUKEy+9Q==" spinCount="100000" sheet="1" objects="1" scenarios="1" selectLockedCells="1"/>
  <mergeCells count="68">
    <mergeCell ref="C8:K8"/>
    <mergeCell ref="G12:G13"/>
    <mergeCell ref="H12:J13"/>
    <mergeCell ref="C15:K15"/>
    <mergeCell ref="G19:G20"/>
    <mergeCell ref="H19:J20"/>
    <mergeCell ref="C22:K22"/>
    <mergeCell ref="G26:G27"/>
    <mergeCell ref="H26:J27"/>
    <mergeCell ref="C31:K31"/>
    <mergeCell ref="G35:G36"/>
    <mergeCell ref="H35:J36"/>
    <mergeCell ref="C38:K38"/>
    <mergeCell ref="G42:G43"/>
    <mergeCell ref="H42:J43"/>
    <mergeCell ref="C45:K45"/>
    <mergeCell ref="G49:G50"/>
    <mergeCell ref="H49:J50"/>
    <mergeCell ref="C52:K52"/>
    <mergeCell ref="G56:G57"/>
    <mergeCell ref="H56:J57"/>
    <mergeCell ref="C62:K62"/>
    <mergeCell ref="G66:G67"/>
    <mergeCell ref="H66:J67"/>
    <mergeCell ref="C69:K69"/>
    <mergeCell ref="G73:G74"/>
    <mergeCell ref="H73:J74"/>
    <mergeCell ref="C85:K85"/>
    <mergeCell ref="G89:G90"/>
    <mergeCell ref="H89:J90"/>
    <mergeCell ref="C76:K76"/>
    <mergeCell ref="G80:G81"/>
    <mergeCell ref="H80:J81"/>
    <mergeCell ref="B101:B102"/>
    <mergeCell ref="C101:E102"/>
    <mergeCell ref="F101:F102"/>
    <mergeCell ref="G101:G102"/>
    <mergeCell ref="H101:K101"/>
    <mergeCell ref="H102:I102"/>
    <mergeCell ref="J102:K102"/>
    <mergeCell ref="C109:E109"/>
    <mergeCell ref="H109:I109"/>
    <mergeCell ref="J109:K109"/>
    <mergeCell ref="C106:E106"/>
    <mergeCell ref="H106:I106"/>
    <mergeCell ref="J106:K106"/>
    <mergeCell ref="C107:E107"/>
    <mergeCell ref="H107:I107"/>
    <mergeCell ref="J107:K107"/>
    <mergeCell ref="C108:E108"/>
    <mergeCell ref="H108:I108"/>
    <mergeCell ref="J108:K108"/>
    <mergeCell ref="C105:E105"/>
    <mergeCell ref="H105:I105"/>
    <mergeCell ref="J105:K105"/>
    <mergeCell ref="C92:K92"/>
    <mergeCell ref="G96:G97"/>
    <mergeCell ref="C103:E103"/>
    <mergeCell ref="H103:K103"/>
    <mergeCell ref="C104:E104"/>
    <mergeCell ref="H104:I104"/>
    <mergeCell ref="J104:K104"/>
    <mergeCell ref="H96:J97"/>
    <mergeCell ref="C110:E110"/>
    <mergeCell ref="H110:I110"/>
    <mergeCell ref="J110:K110"/>
    <mergeCell ref="C111:E111"/>
    <mergeCell ref="H111:K11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FBFC-491E-4084-AF63-E16C401E67C9}">
  <sheetPr codeName="Sheet3"/>
  <dimension ref="A1:N40"/>
  <sheetViews>
    <sheetView workbookViewId="0">
      <selection activeCell="C16" sqref="C16"/>
    </sheetView>
  </sheetViews>
  <sheetFormatPr defaultRowHeight="15.5" x14ac:dyDescent="0.35"/>
  <cols>
    <col min="1" max="1" width="2.69140625" customWidth="1"/>
    <col min="2" max="2" width="8.53515625" style="98" bestFit="1" customWidth="1"/>
    <col min="3" max="3" width="88.07421875" bestFit="1" customWidth="1"/>
    <col min="4" max="4" width="16.61328125" bestFit="1" customWidth="1"/>
    <col min="5" max="6" width="15" customWidth="1"/>
    <col min="7" max="14" width="9.23046875" style="93"/>
  </cols>
  <sheetData>
    <row r="1" spans="1:6" ht="10" customHeight="1" x14ac:dyDescent="0.35">
      <c r="A1" s="93"/>
      <c r="B1" s="96"/>
      <c r="C1" s="93"/>
      <c r="D1" s="93"/>
      <c r="E1" s="93"/>
      <c r="F1" s="93"/>
    </row>
    <row r="2" spans="1:6" ht="16" thickBot="1" x14ac:dyDescent="0.4">
      <c r="A2" s="93"/>
      <c r="B2" s="97" t="s">
        <v>49</v>
      </c>
      <c r="C2" s="88" t="s">
        <v>48</v>
      </c>
      <c r="D2" s="88" t="s">
        <v>50</v>
      </c>
      <c r="E2" s="83" t="s">
        <v>51</v>
      </c>
      <c r="F2" s="94"/>
    </row>
    <row r="3" spans="1:6" ht="16" thickTop="1" x14ac:dyDescent="0.35">
      <c r="A3" s="93"/>
      <c r="B3" s="84">
        <v>1.01</v>
      </c>
      <c r="C3" s="89" t="s">
        <v>52</v>
      </c>
      <c r="D3" s="78">
        <v>41915</v>
      </c>
      <c r="E3" s="15" t="s">
        <v>62</v>
      </c>
      <c r="F3" s="95"/>
    </row>
    <row r="4" spans="1:6" x14ac:dyDescent="0.35">
      <c r="A4" s="93"/>
      <c r="B4" s="84">
        <v>1.02</v>
      </c>
      <c r="C4" s="89" t="s">
        <v>63</v>
      </c>
      <c r="D4" s="78">
        <v>42055</v>
      </c>
      <c r="E4" s="15" t="s">
        <v>64</v>
      </c>
      <c r="F4" s="95"/>
    </row>
    <row r="5" spans="1:6" x14ac:dyDescent="0.35">
      <c r="A5" s="93"/>
      <c r="B5" s="84">
        <v>1.03</v>
      </c>
      <c r="C5" s="89" t="s">
        <v>63</v>
      </c>
      <c r="D5" s="78">
        <v>42216</v>
      </c>
      <c r="E5" s="15" t="s">
        <v>64</v>
      </c>
      <c r="F5" s="95"/>
    </row>
    <row r="6" spans="1:6" x14ac:dyDescent="0.35">
      <c r="A6" s="93"/>
      <c r="B6" s="84">
        <v>1.04</v>
      </c>
      <c r="C6" s="89" t="s">
        <v>63</v>
      </c>
      <c r="D6" s="78">
        <v>42339</v>
      </c>
      <c r="E6" s="15" t="s">
        <v>64</v>
      </c>
      <c r="F6" s="95"/>
    </row>
    <row r="7" spans="1:6" x14ac:dyDescent="0.35">
      <c r="A7" s="93"/>
      <c r="B7" s="84">
        <v>1.05</v>
      </c>
      <c r="C7" s="89" t="s">
        <v>109</v>
      </c>
      <c r="D7" s="78">
        <v>42983</v>
      </c>
      <c r="E7" s="15" t="s">
        <v>62</v>
      </c>
      <c r="F7" s="95"/>
    </row>
    <row r="8" spans="1:6" ht="15.5" customHeight="1" x14ac:dyDescent="0.35">
      <c r="A8" s="93"/>
      <c r="B8" s="84">
        <v>1.06</v>
      </c>
      <c r="C8" s="91" t="s">
        <v>110</v>
      </c>
      <c r="D8" s="78">
        <v>43906</v>
      </c>
      <c r="E8" s="15" t="s">
        <v>62</v>
      </c>
      <c r="F8" s="95"/>
    </row>
    <row r="9" spans="1:6" x14ac:dyDescent="0.35">
      <c r="A9" s="93"/>
      <c r="B9" s="84">
        <v>1.07</v>
      </c>
      <c r="C9" s="89" t="s">
        <v>278</v>
      </c>
      <c r="D9" s="79" t="s">
        <v>276</v>
      </c>
      <c r="E9" s="15" t="s">
        <v>261</v>
      </c>
      <c r="F9" s="95"/>
    </row>
    <row r="10" spans="1:6" x14ac:dyDescent="0.35">
      <c r="A10" s="93"/>
      <c r="B10" s="84">
        <v>1.08</v>
      </c>
      <c r="C10" s="92" t="s">
        <v>279</v>
      </c>
      <c r="D10" s="79">
        <v>44294</v>
      </c>
      <c r="E10" s="80" t="s">
        <v>261</v>
      </c>
      <c r="F10" s="90"/>
    </row>
    <row r="11" spans="1:6" x14ac:dyDescent="0.35">
      <c r="A11" s="93"/>
      <c r="B11" s="84">
        <v>1.0900000000000001</v>
      </c>
      <c r="C11" s="92" t="s">
        <v>283</v>
      </c>
      <c r="D11" s="79">
        <v>44411</v>
      </c>
      <c r="E11" s="80" t="s">
        <v>261</v>
      </c>
      <c r="F11" s="90"/>
    </row>
    <row r="12" spans="1:6" x14ac:dyDescent="0.35">
      <c r="A12" s="93"/>
      <c r="B12" s="84">
        <v>1.1000000000000001</v>
      </c>
      <c r="C12" s="89" t="s">
        <v>288</v>
      </c>
      <c r="D12" s="79" t="s">
        <v>285</v>
      </c>
      <c r="E12" s="80" t="s">
        <v>261</v>
      </c>
      <c r="F12" s="90"/>
    </row>
    <row r="13" spans="1:6" x14ac:dyDescent="0.35">
      <c r="A13" s="93"/>
      <c r="B13" s="96"/>
      <c r="C13" s="93"/>
      <c r="D13" s="93"/>
      <c r="E13" s="93"/>
      <c r="F13" s="93"/>
    </row>
    <row r="14" spans="1:6" x14ac:dyDescent="0.35">
      <c r="A14" s="93"/>
      <c r="B14" s="96"/>
      <c r="C14" s="93"/>
      <c r="D14" s="93"/>
      <c r="E14" s="93"/>
      <c r="F14" s="93"/>
    </row>
    <row r="15" spans="1:6" x14ac:dyDescent="0.35">
      <c r="A15" s="93"/>
      <c r="B15" s="96"/>
      <c r="C15" s="93"/>
      <c r="D15" s="93"/>
      <c r="E15" s="93"/>
      <c r="F15" s="93"/>
    </row>
    <row r="16" spans="1:6" x14ac:dyDescent="0.35">
      <c r="A16" s="93"/>
      <c r="B16" s="96"/>
      <c r="C16" s="93"/>
      <c r="D16" s="93"/>
      <c r="E16" s="93"/>
      <c r="F16" s="93"/>
    </row>
    <row r="17" spans="1:6" x14ac:dyDescent="0.35">
      <c r="A17" s="93"/>
      <c r="B17" s="96"/>
      <c r="C17" s="93"/>
      <c r="D17" s="93"/>
      <c r="E17" s="93"/>
      <c r="F17" s="93"/>
    </row>
    <row r="18" spans="1:6" x14ac:dyDescent="0.35">
      <c r="A18" s="93"/>
      <c r="B18" s="96"/>
      <c r="C18" s="93"/>
      <c r="D18" s="93"/>
      <c r="E18" s="93"/>
      <c r="F18" s="93"/>
    </row>
    <row r="19" spans="1:6" x14ac:dyDescent="0.35">
      <c r="A19" s="93"/>
      <c r="B19" s="96"/>
      <c r="C19" s="93"/>
      <c r="D19" s="93"/>
      <c r="E19" s="93"/>
      <c r="F19" s="93"/>
    </row>
    <row r="20" spans="1:6" x14ac:dyDescent="0.35">
      <c r="A20" s="93"/>
      <c r="B20" s="96"/>
      <c r="C20" s="93"/>
      <c r="D20" s="93"/>
      <c r="E20" s="93"/>
      <c r="F20" s="93"/>
    </row>
    <row r="21" spans="1:6" x14ac:dyDescent="0.35">
      <c r="A21" s="93"/>
      <c r="B21" s="96"/>
      <c r="C21" s="93"/>
      <c r="D21" s="93"/>
      <c r="E21" s="93"/>
      <c r="F21" s="93"/>
    </row>
    <row r="22" spans="1:6" x14ac:dyDescent="0.35">
      <c r="A22" s="93"/>
      <c r="B22" s="96"/>
      <c r="C22" s="93"/>
      <c r="D22" s="93"/>
      <c r="E22" s="93"/>
      <c r="F22" s="93"/>
    </row>
    <row r="23" spans="1:6" x14ac:dyDescent="0.35">
      <c r="A23" s="93"/>
      <c r="B23" s="96"/>
      <c r="C23" s="93"/>
      <c r="D23" s="93"/>
      <c r="E23" s="93"/>
      <c r="F23" s="93"/>
    </row>
    <row r="24" spans="1:6" x14ac:dyDescent="0.35">
      <c r="A24" s="93"/>
      <c r="B24" s="96"/>
      <c r="C24" s="93"/>
      <c r="D24" s="93"/>
      <c r="E24" s="93"/>
      <c r="F24" s="93"/>
    </row>
    <row r="25" spans="1:6" x14ac:dyDescent="0.35">
      <c r="A25" s="93"/>
      <c r="B25" s="96"/>
      <c r="C25" s="93"/>
      <c r="D25" s="93"/>
      <c r="E25" s="93"/>
      <c r="F25" s="93"/>
    </row>
    <row r="26" spans="1:6" x14ac:dyDescent="0.35">
      <c r="A26" s="93"/>
      <c r="B26" s="96"/>
      <c r="C26" s="93"/>
      <c r="D26" s="93"/>
      <c r="E26" s="93"/>
      <c r="F26" s="93"/>
    </row>
    <row r="27" spans="1:6" x14ac:dyDescent="0.35">
      <c r="A27" s="93"/>
      <c r="B27" s="96"/>
      <c r="C27" s="93"/>
      <c r="D27" s="93"/>
      <c r="E27" s="93"/>
      <c r="F27" s="93"/>
    </row>
    <row r="28" spans="1:6" x14ac:dyDescent="0.35">
      <c r="A28" s="93"/>
      <c r="B28" s="96"/>
      <c r="C28" s="93"/>
      <c r="D28" s="93"/>
      <c r="E28" s="93"/>
      <c r="F28" s="93"/>
    </row>
    <row r="29" spans="1:6" x14ac:dyDescent="0.35">
      <c r="A29" s="93"/>
      <c r="B29" s="96"/>
      <c r="C29" s="93"/>
      <c r="D29" s="93"/>
      <c r="E29" s="93"/>
      <c r="F29" s="93"/>
    </row>
    <row r="30" spans="1:6" x14ac:dyDescent="0.35">
      <c r="A30" s="93"/>
      <c r="B30" s="96"/>
      <c r="C30" s="93"/>
      <c r="D30" s="93"/>
      <c r="E30" s="93"/>
      <c r="F30" s="93"/>
    </row>
    <row r="31" spans="1:6" x14ac:dyDescent="0.35">
      <c r="A31" s="93"/>
      <c r="B31" s="96"/>
      <c r="C31" s="93"/>
      <c r="D31" s="93"/>
      <c r="E31" s="93"/>
      <c r="F31" s="93"/>
    </row>
    <row r="32" spans="1:6" x14ac:dyDescent="0.35">
      <c r="A32" s="93"/>
      <c r="B32" s="96"/>
      <c r="C32" s="93"/>
      <c r="D32" s="93"/>
      <c r="E32" s="93"/>
      <c r="F32" s="93"/>
    </row>
    <row r="33" spans="1:6" x14ac:dyDescent="0.35">
      <c r="A33" s="93"/>
      <c r="B33" s="96"/>
      <c r="C33" s="93"/>
      <c r="D33" s="93"/>
      <c r="E33" s="93"/>
      <c r="F33" s="93"/>
    </row>
    <row r="34" spans="1:6" x14ac:dyDescent="0.35">
      <c r="A34" s="93"/>
      <c r="B34" s="96"/>
      <c r="C34" s="93"/>
      <c r="D34" s="93"/>
      <c r="E34" s="93"/>
      <c r="F34" s="93"/>
    </row>
    <row r="35" spans="1:6" x14ac:dyDescent="0.35">
      <c r="A35" s="93"/>
      <c r="B35" s="96"/>
      <c r="C35" s="93"/>
      <c r="D35" s="93"/>
      <c r="E35" s="93"/>
      <c r="F35" s="93"/>
    </row>
    <row r="36" spans="1:6" x14ac:dyDescent="0.35">
      <c r="A36" s="93"/>
      <c r="B36" s="96"/>
      <c r="C36" s="93"/>
      <c r="D36" s="93"/>
      <c r="E36" s="93"/>
      <c r="F36" s="93"/>
    </row>
    <row r="37" spans="1:6" x14ac:dyDescent="0.35">
      <c r="A37" s="93"/>
      <c r="B37" s="96"/>
      <c r="C37" s="93"/>
      <c r="D37" s="93"/>
      <c r="E37" s="93"/>
      <c r="F37" s="93"/>
    </row>
    <row r="38" spans="1:6" x14ac:dyDescent="0.35">
      <c r="A38" s="93"/>
      <c r="B38" s="96"/>
      <c r="C38" s="93"/>
      <c r="D38" s="93"/>
      <c r="E38" s="93"/>
      <c r="F38" s="93"/>
    </row>
    <row r="39" spans="1:6" x14ac:dyDescent="0.35">
      <c r="A39" s="93"/>
      <c r="B39" s="96"/>
      <c r="C39" s="93"/>
      <c r="D39" s="93"/>
      <c r="E39" s="93"/>
      <c r="F39" s="93"/>
    </row>
    <row r="40" spans="1:6" x14ac:dyDescent="0.35">
      <c r="A40" s="93"/>
    </row>
  </sheetData>
  <sheetProtection algorithmName="SHA-512" hashValue="mJuW1i9xMeoHkBaPviQktKlbtgP0Ojr8zyU2Y6iMnp5jeUL9P1lLi9ZM39muFuJZQGqIrCOkhaZZEEnK+OVqNA==" saltValue="eFjisUYNmpwnOpaA8XR+9Q==" spinCount="100000" sheet="1" objects="1" scenarios="1" selectLockedCells="1"/>
  <phoneticPr fontId="4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8EA6E833D13247801F84606F09D65E" ma:contentTypeVersion="0" ma:contentTypeDescription="Create a new document." ma:contentTypeScope="" ma:versionID="f4fbbed19dde4d862db36966f4b1ce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2E909-5F09-4806-BECA-ADFBAB9A23CE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818F99-AD9C-4497-81C8-63AEFADC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BE0314-5BDD-4A7E-8598-97586D7DE2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&lt;InsertPNhere&gt;PRIMARY</vt:lpstr>
      <vt:lpstr>&lt;InsertPNhere&gt;ALTERNATE</vt:lpstr>
      <vt:lpstr>Returnable_Containers</vt:lpstr>
      <vt:lpstr>Revision History</vt:lpstr>
      <vt:lpstr>'&lt;InsertPNhere&gt;ALTERNATE'!Print_Area</vt:lpstr>
      <vt:lpstr>'&lt;InsertPNhere&gt;PRIMARY'!Print_Area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townsje</dc:creator>
  <cp:lastModifiedBy>Franklin, Edward</cp:lastModifiedBy>
  <cp:lastPrinted>2024-02-14T19:42:29Z</cp:lastPrinted>
  <dcterms:created xsi:type="dcterms:W3CDTF">2009-08-03T17:24:55Z</dcterms:created>
  <dcterms:modified xsi:type="dcterms:W3CDTF">2024-02-19T20:21:59Z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0x010100708EA6E833D13247801F84606F09D65E</vt:lpwstr>
  </property>
  <property fmtid="{D5CDD505-2E9C-101B-9397-08002B2CF9AE}" pid="3" name="MSIP_Label_96fb4583-ff20-4ccb-8f54-d4c958806955_Enabled">
    <vt:lpwstr>True</vt:lpwstr>
  </property>
  <property fmtid="{D5CDD505-2E9C-101B-9397-08002B2CF9AE}" pid="4" name="MSIP_Label_96fb4583-ff20-4ccb-8f54-d4c958806955_SiteId">
    <vt:lpwstr>b5a920d6-7d3c-44fe-baad-4ffed6b8774d</vt:lpwstr>
  </property>
  <property fmtid="{D5CDD505-2E9C-101B-9397-08002B2CF9AE}" pid="5" name="MSIP_Label_96fb4583-ff20-4ccb-8f54-d4c958806955_Owner">
    <vt:lpwstr>Scott.Carr@Navistar.com</vt:lpwstr>
  </property>
  <property fmtid="{D5CDD505-2E9C-101B-9397-08002B2CF9AE}" pid="6" name="MSIP_Label_96fb4583-ff20-4ccb-8f54-d4c958806955_SetDate">
    <vt:lpwstr>2020-02-27T20:12:20.3504657Z</vt:lpwstr>
  </property>
  <property fmtid="{D5CDD505-2E9C-101B-9397-08002B2CF9AE}" pid="7" name="MSIP_Label_96fb4583-ff20-4ccb-8f54-d4c958806955_Name">
    <vt:lpwstr>Public</vt:lpwstr>
  </property>
  <property fmtid="{D5CDD505-2E9C-101B-9397-08002B2CF9AE}" pid="8" name="MSIP_Label_96fb4583-ff20-4ccb-8f54-d4c958806955_Application">
    <vt:lpwstr>Microsoft Azure Information Protection</vt:lpwstr>
  </property>
  <property fmtid="{D5CDD505-2E9C-101B-9397-08002B2CF9AE}" pid="9" name="MSIP_Label_96fb4583-ff20-4ccb-8f54-d4c958806955_ActionId">
    <vt:lpwstr>d0bf18bf-8367-4a16-90cb-43f866f597eb</vt:lpwstr>
  </property>
  <property fmtid="{D5CDD505-2E9C-101B-9397-08002B2CF9AE}" pid="10" name="MSIP_Label_96fb4583-ff20-4ccb-8f54-d4c958806955_Extended_MSFT_Method">
    <vt:lpwstr>Automatic</vt:lpwstr>
  </property>
  <property fmtid="{D5CDD505-2E9C-101B-9397-08002B2CF9AE}" pid="11" name="Sensitivity">
    <vt:lpwstr>Public</vt:lpwstr>
  </property>
</Properties>
</file>